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er\Downloads\"/>
    </mc:Choice>
  </mc:AlternateContent>
  <xr:revisionPtr revIDLastSave="0" documentId="13_ncr:1_{7894C7F2-D5E6-4D0F-94ED-2B14CD79AFCA}" xr6:coauthVersionLast="47" xr6:coauthVersionMax="47" xr10:uidLastSave="{00000000-0000-0000-0000-000000000000}"/>
  <bookViews>
    <workbookView xWindow="-120" yWindow="-120" windowWidth="23280" windowHeight="14880" activeTab="2" xr2:uid="{00000000-000D-0000-FFFF-FFFF00000000}"/>
  </bookViews>
  <sheets>
    <sheet name="TOC" sheetId="1" r:id="rId1"/>
    <sheet name="IEE.IG1" sheetId="7" r:id="rId2"/>
    <sheet name="IEE.IG2" sheetId="5" r:id="rId3"/>
    <sheet name="IEE.IG3" sheetId="8" r:id="rId4"/>
    <sheet name="IEE.SA" sheetId="9" r:id="rId5"/>
    <sheet name="IEE.TIA" sheetId="10" r:id="rId6"/>
    <sheet name="IEE.PL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1" l="1"/>
  <c r="H30" i="11"/>
  <c r="H29" i="11"/>
  <c r="M21" i="11"/>
  <c r="L21" i="11"/>
  <c r="M20" i="11"/>
  <c r="L20" i="11"/>
  <c r="M19" i="11"/>
  <c r="L19" i="11"/>
  <c r="I29" i="11" l="1"/>
  <c r="G29" i="11"/>
  <c r="J8" i="11"/>
  <c r="C33" i="11"/>
  <c r="C32" i="11"/>
  <c r="C30" i="11"/>
  <c r="C29" i="11"/>
  <c r="D22" i="10"/>
  <c r="D21" i="10"/>
  <c r="D19" i="10"/>
  <c r="I12" i="10"/>
  <c r="I11" i="10"/>
  <c r="I9" i="10"/>
  <c r="I8" i="10"/>
  <c r="I7" i="10"/>
  <c r="E22" i="9"/>
  <c r="E21" i="9"/>
  <c r="I14" i="9"/>
  <c r="I13" i="9"/>
  <c r="E20" i="9"/>
  <c r="I8" i="9"/>
  <c r="I7" i="9"/>
  <c r="I6" i="9"/>
  <c r="M16" i="8"/>
  <c r="L17" i="8"/>
  <c r="L18" i="8"/>
  <c r="I11" i="8"/>
  <c r="I9" i="8"/>
  <c r="I8" i="8"/>
  <c r="I7" i="8"/>
  <c r="I6" i="8"/>
  <c r="M16" i="5"/>
  <c r="K17" i="5"/>
  <c r="M21" i="5"/>
  <c r="L21" i="5"/>
  <c r="K21" i="5"/>
  <c r="L20" i="5"/>
  <c r="K20" i="5"/>
  <c r="M19" i="5"/>
  <c r="L19" i="5"/>
  <c r="K19" i="5"/>
  <c r="L7" i="5"/>
  <c r="L10" i="5"/>
  <c r="L9" i="5"/>
  <c r="L8" i="5"/>
  <c r="K13" i="5"/>
  <c r="K12" i="5"/>
  <c r="K10" i="5"/>
  <c r="K9" i="5"/>
  <c r="K8" i="5"/>
  <c r="K23" i="7"/>
  <c r="J23" i="7"/>
  <c r="I23" i="7"/>
  <c r="J20" i="7"/>
  <c r="K20" i="7"/>
  <c r="I12" i="7"/>
  <c r="I11" i="7"/>
  <c r="I10" i="7"/>
  <c r="I9" i="7"/>
  <c r="I8" i="7"/>
  <c r="I20" i="7"/>
  <c r="H31" i="11" l="1"/>
  <c r="C37" i="11" s="1"/>
</calcChain>
</file>

<file path=xl/sharedStrings.xml><?xml version="1.0" encoding="utf-8"?>
<sst xmlns="http://schemas.openxmlformats.org/spreadsheetml/2006/main" count="262" uniqueCount="144">
  <si>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</si>
  <si>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</si>
  <si>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</si>
  <si>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</si>
  <si>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</si>
  <si>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</si>
  <si>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</si>
  <si>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</si>
  <si>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</si>
  <si>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(a)</t>
  </si>
  <si>
    <t>(b)</t>
  </si>
  <si>
    <t>C</t>
  </si>
  <si>
    <t>S</t>
  </si>
  <si>
    <t>NWP</t>
  </si>
  <si>
    <t>IEE.IG1</t>
  </si>
  <si>
    <t>IEE.IG3</t>
  </si>
  <si>
    <t>IEE.IG2</t>
  </si>
  <si>
    <t>Net Investment Gain (NIG): ratio</t>
  </si>
  <si>
    <t>Net Investment Gain (NIG): value</t>
  </si>
  <si>
    <t>Net Investment Gain (NIG): value (using prepaid expense ratio)</t>
  </si>
  <si>
    <t>Allocation of surplus to line of business</t>
  </si>
  <si>
    <t>Calculation of basic IEE quantities: FAIT &amp; TIA</t>
  </si>
  <si>
    <t>Pre-tax profit (loss)</t>
  </si>
  <si>
    <t>IEE.SA</t>
  </si>
  <si>
    <t>IEE.TIA</t>
  </si>
  <si>
    <t>IEE.PL</t>
  </si>
  <si>
    <t>Exam 6U: Insurance Expense Exhibit (IEE)</t>
  </si>
  <si>
    <t>Odomirok.18-IEE</t>
  </si>
  <si>
    <t>2016.Fall #10</t>
  </si>
  <si>
    <r>
      <t xml:space="preserve">Net Investment Gain (NIG): </t>
    </r>
    <r>
      <rPr>
        <u/>
        <sz val="11"/>
        <color theme="1"/>
        <rFont val="Calibri"/>
        <family val="2"/>
        <scheme val="minor"/>
      </rPr>
      <t>ratio</t>
    </r>
  </si>
  <si>
    <t>Financial Statememt Item</t>
  </si>
  <si>
    <t>notation</t>
  </si>
  <si>
    <t>prior CY</t>
  </si>
  <si>
    <t>current CY</t>
  </si>
  <si>
    <t>NIG</t>
  </si>
  <si>
    <t>NEP</t>
  </si>
  <si>
    <t>net UEP reserve</t>
  </si>
  <si>
    <t>UEP</t>
  </si>
  <si>
    <t>net loss &amp; LAE reserve</t>
  </si>
  <si>
    <t>L + LAE</t>
  </si>
  <si>
    <t>ceded reins. premium payable</t>
  </si>
  <si>
    <t>re</t>
  </si>
  <si>
    <t>agents' balances</t>
  </si>
  <si>
    <t>AB</t>
  </si>
  <si>
    <t>surplus</t>
  </si>
  <si>
    <t>net investment gain</t>
  </si>
  <si>
    <t>incurred comms. &amp; brokerage</t>
  </si>
  <si>
    <t>C&amp;B</t>
  </si>
  <si>
    <t>incurred taxes, license, fees</t>
  </si>
  <si>
    <t>TLF</t>
  </si>
  <si>
    <t>incurred other acq. expenses</t>
  </si>
  <si>
    <t>other</t>
  </si>
  <si>
    <t>incurred general expense</t>
  </si>
  <si>
    <t>general</t>
  </si>
  <si>
    <t>Find:</t>
  </si>
  <si>
    <t>Net Investment Gain Ratio (NIGR) for the current CY</t>
  </si>
  <si>
    <t>Surplus Ratio (SR) for the current CY</t>
  </si>
  <si>
    <t>2017.Spring #11</t>
  </si>
  <si>
    <r>
      <t xml:space="preserve">Net Investment Gain (NIG): </t>
    </r>
    <r>
      <rPr>
        <u/>
        <sz val="11"/>
        <color theme="1"/>
        <rFont val="Calibri"/>
        <family val="2"/>
        <scheme val="minor"/>
      </rPr>
      <t>value</t>
    </r>
  </si>
  <si>
    <t>Financial Statement Item</t>
  </si>
  <si>
    <t>home</t>
  </si>
  <si>
    <t>all lines</t>
  </si>
  <si>
    <t>PH surplus</t>
  </si>
  <si>
    <t>----</t>
  </si>
  <si>
    <t>net loss reserve</t>
  </si>
  <si>
    <t>L</t>
  </si>
  <si>
    <t>net LAE reserve</t>
  </si>
  <si>
    <t>LAE</t>
  </si>
  <si>
    <t>net EP</t>
  </si>
  <si>
    <t>Net Investment Gain Ratio (NIGR) for current year:</t>
  </si>
  <si>
    <r>
      <t>Net Investment Gain</t>
    </r>
    <r>
      <rPr>
        <sz val="11"/>
        <color theme="1"/>
        <rFont val="Calibri"/>
        <family val="2"/>
        <scheme val="minor"/>
      </rPr>
      <t xml:space="preserve"> (NIG) for HO </t>
    </r>
    <r>
      <rPr>
        <i/>
        <sz val="11"/>
        <color theme="1"/>
        <rFont val="Calibri"/>
        <family val="2"/>
        <scheme val="minor"/>
      </rPr>
      <t>(Homeowers)</t>
    </r>
  </si>
  <si>
    <t>Note:</t>
  </si>
  <si>
    <r>
      <t xml:space="preserve">"NIGR" is </t>
    </r>
    <r>
      <rPr>
        <u/>
        <sz val="11"/>
        <color theme="1"/>
        <rFont val="Calibri"/>
        <family val="2"/>
        <scheme val="minor"/>
      </rPr>
      <t>pronounced</t>
    </r>
    <r>
      <rPr>
        <sz val="11"/>
        <color theme="1"/>
        <rFont val="Calibri"/>
        <family val="2"/>
        <scheme val="minor"/>
      </rPr>
      <t xml:space="preserve"> like the country </t>
    </r>
    <r>
      <rPr>
        <i/>
        <sz val="11"/>
        <color theme="1"/>
        <rFont val="Calibri"/>
        <family val="2"/>
        <scheme val="minor"/>
      </rPr>
      <t>Niger</t>
    </r>
    <r>
      <rPr>
        <sz val="11"/>
        <color theme="1"/>
        <rFont val="Calibri"/>
        <family val="2"/>
        <scheme val="minor"/>
      </rPr>
      <t>.</t>
    </r>
  </si>
  <si>
    <r>
      <t>NIG</t>
    </r>
    <r>
      <rPr>
        <vertAlign val="subscript"/>
        <sz val="11"/>
        <color theme="1"/>
        <rFont val="Calibri"/>
        <family val="2"/>
        <scheme val="minor"/>
      </rPr>
      <t>H</t>
    </r>
  </si>
  <si>
    <t>2016.Spring #11</t>
  </si>
  <si>
    <r>
      <t xml:space="preserve">Net Investment Gain (NIG): </t>
    </r>
    <r>
      <rPr>
        <u/>
        <sz val="11"/>
        <color theme="1"/>
        <rFont val="Calibri"/>
        <family val="2"/>
        <scheme val="minor"/>
      </rPr>
      <t>value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(using prepaid expense ratio)</t>
    </r>
  </si>
  <si>
    <t>Homeowners Data</t>
  </si>
  <si>
    <t>prepaid expense ratio</t>
  </si>
  <si>
    <t>PPER</t>
  </si>
  <si>
    <t>Net Investment Gain Ratio (NIGR):</t>
  </si>
  <si>
    <r>
      <t xml:space="preserve">Net Investment Gain attributable to </t>
    </r>
    <r>
      <rPr>
        <u/>
        <sz val="11"/>
        <color theme="1"/>
        <rFont val="Calibri"/>
        <family val="2"/>
        <scheme val="minor"/>
      </rPr>
      <t>Insurance Transactions</t>
    </r>
    <r>
      <rPr>
        <sz val="11"/>
        <color theme="1"/>
        <rFont val="Calibri"/>
        <family val="2"/>
        <scheme val="minor"/>
      </rPr>
      <t xml:space="preserve"> for Homeowenrs (NIGIT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</si>
  <si>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t>2015.Fall #13</t>
  </si>
  <si>
    <t>All LOBs</t>
  </si>
  <si>
    <t>policyholders' surplus</t>
  </si>
  <si>
    <t xml:space="preserve">  net loss &amp; LAE reserve</t>
  </si>
  <si>
    <t xml:space="preserve">  net UEP reserve</t>
  </si>
  <si>
    <t xml:space="preserve">  net EP</t>
  </si>
  <si>
    <t>Commercial Auto</t>
  </si>
  <si>
    <r>
      <t>(L + LAE)</t>
    </r>
    <r>
      <rPr>
        <vertAlign val="subscript"/>
        <sz val="11"/>
        <color theme="1"/>
        <rFont val="Calibri"/>
        <family val="2"/>
        <scheme val="minor"/>
      </rPr>
      <t>C</t>
    </r>
  </si>
  <si>
    <r>
      <t>UEP</t>
    </r>
    <r>
      <rPr>
        <vertAlign val="subscript"/>
        <sz val="11"/>
        <color theme="1"/>
        <rFont val="Calibri"/>
        <family val="2"/>
        <scheme val="minor"/>
      </rPr>
      <t>C</t>
    </r>
  </si>
  <si>
    <r>
      <t>NEP</t>
    </r>
    <r>
      <rPr>
        <vertAlign val="subscript"/>
        <sz val="11"/>
        <color theme="1"/>
        <rFont val="Calibri"/>
        <family val="2"/>
        <scheme val="minor"/>
      </rPr>
      <t>C</t>
    </r>
  </si>
  <si>
    <t>calculate the surplus allocation to commercial auto for the current CY</t>
  </si>
  <si>
    <t>not based on an exam problem</t>
  </si>
  <si>
    <r>
      <t xml:space="preserve">Calculation of basic IEE quantities: </t>
    </r>
    <r>
      <rPr>
        <b/>
        <sz val="11"/>
        <color theme="1"/>
        <rFont val="Calibri"/>
        <family val="2"/>
        <scheme val="minor"/>
      </rPr>
      <t>FAIT &amp; TIA</t>
    </r>
  </si>
  <si>
    <t>PrePaid Expense Ratio (PPER)</t>
  </si>
  <si>
    <r>
      <t xml:space="preserve">TIA &amp; FAIT  </t>
    </r>
    <r>
      <rPr>
        <i/>
        <sz val="11"/>
        <color theme="1"/>
        <rFont val="Calibri"/>
        <family val="2"/>
        <scheme val="minor"/>
      </rPr>
      <t>(Total Investable Assets &amp; Funds Attributable to Insurance Transactions)</t>
    </r>
  </si>
  <si>
    <t>2015.Spring #13</t>
  </si>
  <si>
    <t>TOTAL net investmemt earned</t>
  </si>
  <si>
    <t>Inv</t>
  </si>
  <si>
    <t>TOTAL net realized capital gains</t>
  </si>
  <si>
    <t>CapG</t>
  </si>
  <si>
    <t>TOTAL policyholders' surplus</t>
  </si>
  <si>
    <t>HOMEOWNERS total investment gain</t>
  </si>
  <si>
    <t>earned premium</t>
  </si>
  <si>
    <t>homeowners</t>
  </si>
  <si>
    <t>TOTAL</t>
  </si>
  <si>
    <t>commission</t>
  </si>
  <si>
    <t>taxes, licenses, fees</t>
  </si>
  <si>
    <t>other acquisition expenses</t>
  </si>
  <si>
    <t>Other</t>
  </si>
  <si>
    <t>general expenses</t>
  </si>
  <si>
    <t>Gen</t>
  </si>
  <si>
    <t>written premium</t>
  </si>
  <si>
    <t>WP</t>
  </si>
  <si>
    <t>EP</t>
  </si>
  <si>
    <t>loss &amp; LAE reserves</t>
  </si>
  <si>
    <t>unearned premium reserves</t>
  </si>
  <si>
    <t>net loss &amp; LAE incurred</t>
  </si>
  <si>
    <t>IL</t>
  </si>
  <si>
    <t>finance charges not included in premium</t>
  </si>
  <si>
    <t>charges</t>
  </si>
  <si>
    <t>fine &amp; penalties of regulatory authorities</t>
  </si>
  <si>
    <t>penalties</t>
  </si>
  <si>
    <t>Current CY pre-tax profit (loss) as a percentage of policyholders' surplus for homeowners.</t>
  </si>
  <si>
    <t>NIG/TIA</t>
  </si>
  <si>
    <t>m(CY, PY)</t>
  </si>
  <si>
    <t>m(S)/m(l&amp;lae) +m(uep) +CY_nep</t>
  </si>
  <si>
    <t>NIGR=NIG/TIA</t>
  </si>
  <si>
    <t>NIG_home = NIGR * TIA</t>
  </si>
  <si>
    <t>m(PY, CY)_home</t>
  </si>
  <si>
    <t>TIA</t>
  </si>
  <si>
    <t>surplus ratio</t>
  </si>
  <si>
    <t>m(PY, CY)_all</t>
  </si>
  <si>
    <t>home surplus</t>
  </si>
  <si>
    <t>&lt;--m(S)</t>
  </si>
  <si>
    <t>NIGIT=NIGR * FAIT</t>
  </si>
  <si>
    <t>FAIT</t>
  </si>
  <si>
    <t>ppe * m(uep)</t>
  </si>
  <si>
    <t>m(PY,CY)</t>
  </si>
  <si>
    <t>Surplus ratio</t>
  </si>
  <si>
    <t>m(home</t>
  </si>
  <si>
    <t>m(all</t>
  </si>
  <si>
    <t>good</t>
  </si>
  <si>
    <t>exl. Ab and 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</si>
</sst>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41" fontId="4" fillId="0" borderId="0" applyFon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Border="1"/>
    <xf numFmtId="4" fontId="0" fillId="0" borderId="0" xfId="0" applyNumberFormat="1"/>
    <xf numFmtId="3" fontId="1" fillId="0" borderId="0" xfId="0" applyNumberFormat="1" applyFont="1"/>
    <xf numFmtId="0" fontId="0" fillId="0" borderId="11" xfId="0" applyBorder="1"/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3" fontId="0" fillId="3" borderId="7" xfId="0" applyNumberFormat="1" applyFill="1" applyBorder="1"/>
    <xf numFmtId="3" fontId="0" fillId="0" borderId="1" xfId="0" applyNumberFormat="1" applyBorder="1"/>
    <xf numFmtId="3" fontId="0" fillId="3" borderId="6" xfId="0" applyNumberFormat="1" applyFill="1" applyBorder="1"/>
    <xf numFmtId="3" fontId="0" fillId="0" borderId="4" xfId="0" applyNumberForma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7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3" fontId="0" fillId="0" borderId="7" xfId="0" applyNumberFormat="1" applyBorder="1"/>
    <xf numFmtId="3" fontId="0" fillId="0" borderId="6" xfId="0" applyNumberFormat="1" applyBorder="1"/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3" borderId="4" xfId="0" applyNumberFormat="1" applyFill="1" applyBorder="1"/>
    <xf numFmtId="3" fontId="7" fillId="5" borderId="1" xfId="4" applyNumberFormat="1" applyBorder="1"/>
    <xf numFmtId="3" fontId="0" fillId="3" borderId="15" xfId="0" applyNumberFormat="1" applyFill="1" applyBorder="1"/>
    <xf numFmtId="3" fontId="0" fillId="3" borderId="14" xfId="0" applyNumberFormat="1" applyFill="1" applyBorder="1"/>
    <xf numFmtId="0" fontId="7" fillId="5" borderId="10" xfId="4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3" fontId="0" fillId="3" borderId="0" xfId="0" applyNumberFormat="1" applyFill="1"/>
    <xf numFmtId="3" fontId="0" fillId="3" borderId="1" xfId="0" applyNumberFormat="1" applyFill="1" applyBorder="1"/>
    <xf numFmtId="0" fontId="0" fillId="0" borderId="9" xfId="0" applyBorder="1"/>
    <xf numFmtId="3" fontId="0" fillId="3" borderId="8" xfId="0" applyNumberFormat="1" applyFill="1" applyBorder="1"/>
    <xf numFmtId="3" fontId="0" fillId="3" borderId="5" xfId="0" applyNumberFormat="1" applyFill="1" applyBorder="1"/>
    <xf numFmtId="3" fontId="0" fillId="0" borderId="5" xfId="0" applyNumberFormat="1" applyBorder="1"/>
    <xf numFmtId="3" fontId="0" fillId="0" borderId="12" xfId="0" applyNumberFormat="1" applyBorder="1" applyAlignment="1">
      <alignment horizontal="center"/>
    </xf>
    <xf numFmtId="3" fontId="0" fillId="0" borderId="8" xfId="0" applyNumberFormat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0" fontId="6" fillId="4" borderId="11" xfId="3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5" borderId="12" xfId="4" applyBorder="1" applyAlignment="1">
      <alignment horizontal="center"/>
    </xf>
    <xf numFmtId="3" fontId="0" fillId="3" borderId="13" xfId="0" applyNumberFormat="1" applyFill="1" applyBorder="1"/>
    <xf numFmtId="0" fontId="7" fillId="5" borderId="2" xfId="4" applyBorder="1" applyAlignment="1">
      <alignment horizontal="centerContinuous"/>
    </xf>
    <xf numFmtId="0" fontId="7" fillId="5" borderId="4" xfId="4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0" fillId="6" borderId="4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3" fontId="0" fillId="3" borderId="15" xfId="0" quotePrefix="1" applyNumberFormat="1" applyFill="1" applyBorder="1" applyAlignment="1">
      <alignment horizontal="center"/>
    </xf>
    <xf numFmtId="3" fontId="0" fillId="3" borderId="6" xfId="0" quotePrefix="1" applyNumberFormat="1" applyFill="1" applyBorder="1" applyAlignment="1">
      <alignment horizontal="center"/>
    </xf>
    <xf numFmtId="164" fontId="0" fillId="3" borderId="0" xfId="2" applyNumberFormat="1" applyFont="1" applyFill="1" applyAlignment="1">
      <alignment horizontal="center"/>
    </xf>
    <xf numFmtId="2" fontId="0" fillId="0" borderId="0" xfId="0" applyNumberFormat="1"/>
    <xf numFmtId="9" fontId="0" fillId="3" borderId="12" xfId="2" applyFont="1" applyFill="1" applyBorder="1"/>
    <xf numFmtId="9" fontId="0" fillId="3" borderId="12" xfId="2" quotePrefix="1" applyFont="1" applyFill="1" applyBorder="1" applyAlignment="1">
      <alignment horizontal="right"/>
    </xf>
    <xf numFmtId="9" fontId="0" fillId="3" borderId="0" xfId="2" applyFont="1" applyFill="1" applyBorder="1" applyAlignment="1">
      <alignment horizontal="center"/>
    </xf>
    <xf numFmtId="0" fontId="1" fillId="8" borderId="9" xfId="0" applyFont="1" applyFill="1" applyBorder="1"/>
    <xf numFmtId="0" fontId="0" fillId="8" borderId="10" xfId="0" applyFill="1" applyBorder="1"/>
    <xf numFmtId="0" fontId="0" fillId="8" borderId="11" xfId="0" applyFill="1" applyBorder="1"/>
    <xf numFmtId="0" fontId="1" fillId="7" borderId="9" xfId="0" applyFont="1" applyFill="1" applyBorder="1"/>
    <xf numFmtId="0" fontId="0" fillId="7" borderId="10" xfId="0" applyFill="1" applyBorder="1"/>
    <xf numFmtId="0" fontId="0" fillId="7" borderId="11" xfId="0" applyFill="1" applyBorder="1"/>
    <xf numFmtId="0" fontId="7" fillId="5" borderId="12" xfId="4" applyBorder="1" applyAlignment="1">
      <alignment horizontal="centerContinuous"/>
    </xf>
    <xf numFmtId="3" fontId="0" fillId="3" borderId="6" xfId="0" quotePrefix="1" applyNumberFormat="1" applyFill="1" applyBorder="1" applyAlignment="1">
      <alignment horizontal="right"/>
    </xf>
    <xf numFmtId="9" fontId="0" fillId="3" borderId="0" xfId="2" applyFont="1" applyFill="1"/>
    <xf numFmtId="3" fontId="0" fillId="0" borderId="2" xfId="0" applyNumberFormat="1" applyBorder="1"/>
    <xf numFmtId="3" fontId="0" fillId="0" borderId="3" xfId="0" applyNumberFormat="1" applyBorder="1"/>
    <xf numFmtId="3" fontId="0" fillId="0" borderId="15" xfId="0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4" xfId="0" applyNumberFormat="1" applyBorder="1"/>
    <xf numFmtId="3" fontId="0" fillId="0" borderId="15" xfId="0" applyNumberFormat="1" applyBorder="1"/>
    <xf numFmtId="3" fontId="0" fillId="0" borderId="2" xfId="0" applyNumberFormat="1" applyBorder="1" applyAlignment="1">
      <alignment horizontal="centerContinuous"/>
    </xf>
    <xf numFmtId="3" fontId="0" fillId="0" borderId="3" xfId="0" applyNumberFormat="1" applyBorder="1" applyAlignment="1">
      <alignment horizontal="centerContinuous"/>
    </xf>
    <xf numFmtId="3" fontId="0" fillId="0" borderId="14" xfId="0" applyNumberFormat="1" applyBorder="1"/>
    <xf numFmtId="3" fontId="8" fillId="0" borderId="5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7" fillId="5" borderId="2" xfId="4" applyNumberFormat="1" applyBorder="1"/>
    <xf numFmtId="3" fontId="7" fillId="5" borderId="3" xfId="4" applyNumberFormat="1" applyBorder="1"/>
    <xf numFmtId="3" fontId="7" fillId="5" borderId="4" xfId="4" applyNumberFormat="1" applyBorder="1"/>
    <xf numFmtId="3" fontId="0" fillId="3" borderId="2" xfId="0" applyNumberFormat="1" applyFill="1" applyBorder="1"/>
    <xf numFmtId="3" fontId="0" fillId="3" borderId="3" xfId="0" applyNumberFormat="1" applyFill="1" applyBorder="1"/>
    <xf numFmtId="3" fontId="7" fillId="5" borderId="8" xfId="4" applyNumberFormat="1" applyBorder="1"/>
    <xf numFmtId="3" fontId="7" fillId="5" borderId="0" xfId="4" applyNumberFormat="1" applyBorder="1"/>
    <xf numFmtId="3" fontId="7" fillId="5" borderId="7" xfId="4" applyNumberFormat="1" applyBorder="1"/>
    <xf numFmtId="3" fontId="7" fillId="5" borderId="5" xfId="4" applyNumberFormat="1" applyBorder="1"/>
    <xf numFmtId="3" fontId="7" fillId="5" borderId="6" xfId="4" applyNumberFormat="1" applyBorder="1"/>
    <xf numFmtId="3" fontId="6" fillId="4" borderId="8" xfId="3" applyNumberFormat="1" applyBorder="1"/>
    <xf numFmtId="3" fontId="6" fillId="4" borderId="0" xfId="3" applyNumberFormat="1" applyBorder="1"/>
    <xf numFmtId="3" fontId="6" fillId="4" borderId="7" xfId="3" applyNumberFormat="1" applyBorder="1"/>
    <xf numFmtId="3" fontId="7" fillId="5" borderId="9" xfId="4" applyNumberFormat="1" applyBorder="1"/>
    <xf numFmtId="0" fontId="7" fillId="5" borderId="11" xfId="4" applyBorder="1"/>
    <xf numFmtId="3" fontId="0" fillId="3" borderId="9" xfId="0" applyNumberFormat="1" applyFill="1" applyBorder="1"/>
    <xf numFmtId="0" fontId="2" fillId="2" borderId="0" xfId="0" applyFont="1" applyFill="1" applyAlignment="1">
      <alignment horizontal="center"/>
    </xf>
    <xf numFmtId="9" fontId="0" fillId="0" borderId="0" xfId="2" applyFont="1"/>
    <xf numFmtId="164" fontId="0" fillId="0" borderId="0" xfId="2" applyNumberFormat="1" applyFont="1"/>
    <xf numFmtId="10" fontId="0" fillId="0" borderId="0" xfId="2" applyNumberFormat="1" applyFont="1"/>
    <xf numFmtId="41" fontId="0" fillId="0" borderId="0" xfId="5" applyFont="1"/>
    <xf numFmtId="10" fontId="1" fillId="0" borderId="0" xfId="2" applyNumberFormat="1" applyFont="1"/>
    <xf numFmtId="41" fontId="0" fillId="9" borderId="0" xfId="5" applyFont="1" applyFill="1"/>
    <xf numFmtId="0" fontId="14" fillId="0" borderId="0" xfId="0" applyFont="1"/>
    <xf numFmtId="3" fontId="14" fillId="0" borderId="0" xfId="0" applyNumberFormat="1" applyFont="1"/>
    <xf numFmtId="3" fontId="15" fillId="0" borderId="0" xfId="0" applyNumberFormat="1" applyFont="1"/>
    <xf numFmtId="3" fontId="14" fillId="0" borderId="8" xfId="0" applyNumberFormat="1" applyFont="1" applyBorder="1"/>
    <xf numFmtId="3" fontId="14" fillId="0" borderId="5" xfId="0" applyNumberFormat="1" applyFont="1" applyBorder="1"/>
  </cellXfs>
  <cellStyles count="6">
    <cellStyle name="Bad" xfId="4" builtinId="27"/>
    <cellStyle name="Comma [0]" xfId="5" builtinId="6"/>
    <cellStyle name="Good" xfId="3" builtinId="26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</sheetPr>
  <dimension ref="A5:C130"/>
  <sheetViews>
    <sheetView zoomScale="125" zoomScaleNormal="90" workbookViewId="0"/>
  </sheetViews>
  <sheetFormatPr defaultRowHeight="15" x14ac:dyDescent="0.25"/>
  <cols>
    <col min="1" max="1" width="13.5703125" style="1" customWidth="1"/>
    <col min="2" max="2" width="22.7109375" style="7" customWidth="1"/>
    <col min="3" max="3" width="58.28515625" style="1" bestFit="1" customWidth="1"/>
    <col min="4" max="16384" width="9.140625" style="1"/>
  </cols>
  <sheetData>
    <row r="5" spans="1:3" x14ac:dyDescent="0.25">
      <c r="A5" s="108" t="s">
        <v>26</v>
      </c>
      <c r="B5" s="108"/>
      <c r="C5" s="108"/>
    </row>
    <row r="6" spans="1:3" ht="21" customHeight="1" x14ac:dyDescent="0.25">
      <c r="A6" s="108"/>
      <c r="B6" s="108"/>
      <c r="C6" s="108"/>
    </row>
    <row r="9" spans="1:3" x14ac:dyDescent="0.25">
      <c r="A9" s="2" t="s">
        <v>0</v>
      </c>
      <c r="B9" s="8" t="s">
        <v>1</v>
      </c>
      <c r="C9" s="8" t="s">
        <v>2</v>
      </c>
    </row>
    <row r="10" spans="1:3" x14ac:dyDescent="0.25">
      <c r="A10" s="6">
        <v>1</v>
      </c>
      <c r="B10" s="7" t="s">
        <v>14</v>
      </c>
      <c r="C10" s="1" t="s">
        <v>17</v>
      </c>
    </row>
    <row r="11" spans="1:3" x14ac:dyDescent="0.25">
      <c r="A11" s="6">
        <v>2</v>
      </c>
      <c r="B11" s="7" t="s">
        <v>16</v>
      </c>
      <c r="C11" s="1" t="s">
        <v>18</v>
      </c>
    </row>
    <row r="12" spans="1:3" x14ac:dyDescent="0.25">
      <c r="A12" s="6">
        <v>3</v>
      </c>
      <c r="B12" s="7" t="s">
        <v>15</v>
      </c>
      <c r="C12" s="1" t="s">
        <v>19</v>
      </c>
    </row>
    <row r="13" spans="1:3" x14ac:dyDescent="0.25">
      <c r="A13" s="6">
        <v>4</v>
      </c>
      <c r="B13" s="7" t="s">
        <v>23</v>
      </c>
      <c r="C13" s="1" t="s">
        <v>20</v>
      </c>
    </row>
    <row r="14" spans="1:3" x14ac:dyDescent="0.25">
      <c r="A14" s="6">
        <v>5</v>
      </c>
      <c r="B14" s="7" t="s">
        <v>24</v>
      </c>
      <c r="C14" s="1" t="s">
        <v>21</v>
      </c>
    </row>
    <row r="15" spans="1:3" x14ac:dyDescent="0.25">
      <c r="A15" s="6">
        <v>6</v>
      </c>
      <c r="B15" s="7" t="s">
        <v>25</v>
      </c>
      <c r="C15" s="1" t="s">
        <v>22</v>
      </c>
    </row>
    <row r="16" spans="1:3" x14ac:dyDescent="0.25">
      <c r="A16" s="6"/>
    </row>
    <row r="17" spans="1:1" x14ac:dyDescent="0.25">
      <c r="A17" s="6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</sheetData>
  <mergeCells count="1">
    <mergeCell ref="A5:C6"/>
  </mergeCells>
  <hyperlinks>
    <hyperlink ref="A10" location="IEE.IG1!A1" display="IEE.IG1!A1" xr:uid="{00000000-0004-0000-0000-000000000000}"/>
    <hyperlink ref="A11" location="IEE.IG2!A1" display="IEE.IG2!A1" xr:uid="{00000000-0004-0000-0000-000001000000}"/>
    <hyperlink ref="A12" location="IEE.IG3!A1" display="IEE.IG3!A1" xr:uid="{00000000-0004-0000-0000-000002000000}"/>
    <hyperlink ref="A13" location="IEE.SA!A1" display="IEE.SA!A1" xr:uid="{00000000-0004-0000-0000-000003000000}"/>
    <hyperlink ref="A14" location="IEE.TIA!A1" display="IEE.TIA!A1" xr:uid="{00000000-0004-0000-0000-000004000000}"/>
    <hyperlink ref="A15" location="IEE.PL!A1" display="IEE.PL!A1" xr:uid="{00000000-0004-0000-0000-000005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M59"/>
  <sheetViews>
    <sheetView zoomScale="119" zoomScaleNormal="90" workbookViewId="0">
      <selection activeCell="M3" sqref="M3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6" width="12.7109375" customWidth="1"/>
    <col min="25" max="27" width="9.140625" customWidth="1"/>
  </cols>
  <sheetData>
    <row r="1" spans="1:13" ht="15" customHeight="1" x14ac:dyDescent="0.25">
      <c r="A1" s="4" t="s">
        <v>3</v>
      </c>
      <c r="C1" t="s">
        <v>27</v>
      </c>
      <c r="D1" s="14"/>
      <c r="M1" s="9" t="s">
        <v>7</v>
      </c>
    </row>
    <row r="2" spans="1:13" ht="15" customHeight="1" x14ac:dyDescent="0.25">
      <c r="A2" s="4" t="s">
        <v>4</v>
      </c>
      <c r="C2" t="s">
        <v>28</v>
      </c>
      <c r="M2" t="s">
        <v>142</v>
      </c>
    </row>
    <row r="3" spans="1:13" ht="15" customHeight="1" x14ac:dyDescent="0.25">
      <c r="A3" s="4" t="s">
        <v>5</v>
      </c>
      <c r="C3" t="s">
        <v>29</v>
      </c>
    </row>
    <row r="4" spans="1:13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" customHeight="1" x14ac:dyDescent="0.25">
      <c r="A5" s="12" t="s">
        <v>6</v>
      </c>
      <c r="C5" s="41" t="s">
        <v>30</v>
      </c>
      <c r="D5" s="10"/>
      <c r="E5" s="13"/>
      <c r="F5" s="53" t="s">
        <v>31</v>
      </c>
      <c r="G5" s="54" t="s">
        <v>32</v>
      </c>
      <c r="H5" s="52" t="s">
        <v>33</v>
      </c>
      <c r="I5" t="s">
        <v>125</v>
      </c>
      <c r="K5" s="5"/>
      <c r="L5" s="5"/>
      <c r="M5" s="5"/>
    </row>
    <row r="6" spans="1:13" ht="15" customHeight="1" x14ac:dyDescent="0.25">
      <c r="C6" s="24" t="s">
        <v>13</v>
      </c>
      <c r="E6" s="25"/>
      <c r="F6" s="32" t="s">
        <v>13</v>
      </c>
      <c r="G6" s="55">
        <v>69000</v>
      </c>
      <c r="H6" s="17">
        <v>71100</v>
      </c>
      <c r="K6" s="5"/>
      <c r="L6" s="5"/>
      <c r="M6" s="5"/>
    </row>
    <row r="7" spans="1:13" ht="15" customHeight="1" x14ac:dyDescent="0.25">
      <c r="C7" s="24" t="s">
        <v>35</v>
      </c>
      <c r="E7" s="25"/>
      <c r="F7" s="32" t="s">
        <v>35</v>
      </c>
      <c r="G7" s="55">
        <v>72800</v>
      </c>
      <c r="H7" s="17">
        <v>77200</v>
      </c>
      <c r="I7" s="5"/>
      <c r="K7" s="5"/>
      <c r="L7" s="5"/>
      <c r="M7" s="5"/>
    </row>
    <row r="8" spans="1:13" ht="15" customHeight="1" x14ac:dyDescent="0.25">
      <c r="A8" s="12"/>
      <c r="B8" s="5"/>
      <c r="C8" s="24" t="s">
        <v>36</v>
      </c>
      <c r="E8" s="25"/>
      <c r="F8" s="32" t="s">
        <v>37</v>
      </c>
      <c r="G8" s="55">
        <v>25200</v>
      </c>
      <c r="H8" s="17">
        <v>27000</v>
      </c>
      <c r="I8" s="5">
        <f>AVERAGE(G8:H8)</f>
        <v>26100</v>
      </c>
      <c r="J8" s="5"/>
      <c r="K8" s="5"/>
      <c r="L8" s="5"/>
      <c r="M8" s="5"/>
    </row>
    <row r="9" spans="1:13" ht="15" customHeight="1" x14ac:dyDescent="0.25">
      <c r="A9" s="5"/>
      <c r="B9" s="5"/>
      <c r="C9" s="24" t="s">
        <v>38</v>
      </c>
      <c r="E9" s="25"/>
      <c r="F9" s="32" t="s">
        <v>39</v>
      </c>
      <c r="G9" s="55">
        <v>22700</v>
      </c>
      <c r="H9" s="17">
        <v>25000</v>
      </c>
      <c r="I9" s="5">
        <f>AVERAGE(G9:H9)</f>
        <v>23850</v>
      </c>
      <c r="J9" s="5"/>
      <c r="K9" s="5"/>
      <c r="L9" s="5"/>
      <c r="M9" s="5"/>
    </row>
    <row r="10" spans="1:13" ht="15" customHeight="1" x14ac:dyDescent="0.25">
      <c r="A10" s="5"/>
      <c r="B10" s="5"/>
      <c r="C10" s="24" t="s">
        <v>40</v>
      </c>
      <c r="E10" s="25"/>
      <c r="F10" s="32" t="s">
        <v>41</v>
      </c>
      <c r="G10" s="55">
        <v>1200</v>
      </c>
      <c r="H10" s="17">
        <v>1200</v>
      </c>
      <c r="I10" s="5">
        <f>AVERAGE(G10:H10)</f>
        <v>1200</v>
      </c>
      <c r="J10" s="5"/>
      <c r="K10" s="5"/>
      <c r="L10" s="5"/>
      <c r="M10" s="5"/>
    </row>
    <row r="11" spans="1:13" ht="15" customHeight="1" x14ac:dyDescent="0.25">
      <c r="A11" s="5"/>
      <c r="B11" s="5"/>
      <c r="C11" s="24" t="s">
        <v>42</v>
      </c>
      <c r="E11" s="25"/>
      <c r="F11" s="32" t="s">
        <v>43</v>
      </c>
      <c r="G11" s="55">
        <v>5500</v>
      </c>
      <c r="H11" s="17">
        <v>5400</v>
      </c>
      <c r="I11" s="5">
        <f>AVERAGE(G11:H11)</f>
        <v>5450</v>
      </c>
      <c r="J11" s="5"/>
      <c r="K11" s="5"/>
      <c r="L11" s="5"/>
      <c r="M11" s="5"/>
    </row>
    <row r="12" spans="1:13" ht="15" customHeight="1" x14ac:dyDescent="0.25">
      <c r="A12" s="5"/>
      <c r="B12" s="5"/>
      <c r="C12" s="24" t="s">
        <v>44</v>
      </c>
      <c r="E12" s="25"/>
      <c r="F12" s="32" t="s">
        <v>12</v>
      </c>
      <c r="G12" s="55">
        <v>45200</v>
      </c>
      <c r="H12" s="17">
        <v>43800</v>
      </c>
      <c r="I12" s="5">
        <f>AVERAGE(G12:H12)</f>
        <v>44500</v>
      </c>
      <c r="J12" s="5"/>
      <c r="K12" s="5"/>
      <c r="L12" s="5"/>
      <c r="M12" s="5"/>
    </row>
    <row r="13" spans="1:13" ht="15" customHeight="1" x14ac:dyDescent="0.25">
      <c r="A13" s="5"/>
      <c r="B13" s="5"/>
      <c r="C13" s="24" t="s">
        <v>45</v>
      </c>
      <c r="E13" s="25"/>
      <c r="F13" s="32" t="s">
        <v>34</v>
      </c>
      <c r="G13" s="55">
        <v>8700</v>
      </c>
      <c r="H13" s="17">
        <v>9900</v>
      </c>
      <c r="I13" s="5"/>
      <c r="J13" s="5"/>
      <c r="K13" s="5"/>
      <c r="L13" s="5"/>
      <c r="M13" s="5"/>
    </row>
    <row r="14" spans="1:13" ht="15" customHeight="1" x14ac:dyDescent="0.25">
      <c r="A14" s="5"/>
      <c r="B14" s="5"/>
      <c r="C14" s="21" t="s">
        <v>46</v>
      </c>
      <c r="D14" s="22"/>
      <c r="E14" s="23"/>
      <c r="F14" s="31" t="s">
        <v>47</v>
      </c>
      <c r="G14" s="36">
        <v>13000</v>
      </c>
      <c r="H14" s="34">
        <v>13800</v>
      </c>
      <c r="I14" s="5"/>
      <c r="J14" s="5"/>
      <c r="K14" s="5"/>
      <c r="L14" s="5"/>
      <c r="M14" s="5"/>
    </row>
    <row r="15" spans="1:13" ht="15" customHeight="1" x14ac:dyDescent="0.25">
      <c r="C15" s="24" t="s">
        <v>48</v>
      </c>
      <c r="E15" s="25"/>
      <c r="F15" s="32" t="s">
        <v>49</v>
      </c>
      <c r="G15" s="55">
        <v>1200</v>
      </c>
      <c r="H15" s="17">
        <v>1400</v>
      </c>
      <c r="I15" s="5"/>
      <c r="K15" s="5"/>
      <c r="L15" s="5"/>
      <c r="M15" s="5"/>
    </row>
    <row r="16" spans="1:13" ht="15" customHeight="1" x14ac:dyDescent="0.25">
      <c r="C16" s="24" t="s">
        <v>50</v>
      </c>
      <c r="E16" s="25"/>
      <c r="F16" s="32" t="s">
        <v>51</v>
      </c>
      <c r="G16" s="55">
        <v>4700</v>
      </c>
      <c r="H16" s="17">
        <v>5100</v>
      </c>
      <c r="K16" s="5"/>
      <c r="L16" s="5"/>
      <c r="M16" s="5"/>
    </row>
    <row r="17" spans="1:13" ht="15" customHeight="1" x14ac:dyDescent="0.25">
      <c r="C17" s="26" t="s">
        <v>52</v>
      </c>
      <c r="D17" s="27"/>
      <c r="E17" s="28"/>
      <c r="F17" s="33" t="s">
        <v>53</v>
      </c>
      <c r="G17" s="37">
        <v>7400</v>
      </c>
      <c r="H17" s="19">
        <v>8500</v>
      </c>
      <c r="K17" s="5"/>
      <c r="L17" s="5"/>
      <c r="M17" s="5"/>
    </row>
    <row r="18" spans="1:13" ht="15" customHeight="1" x14ac:dyDescent="0.25">
      <c r="G18" s="5"/>
      <c r="H18" s="5"/>
      <c r="K18" s="5"/>
      <c r="L18" s="5"/>
      <c r="M18" s="5"/>
    </row>
    <row r="19" spans="1:13" ht="15" customHeight="1" x14ac:dyDescent="0.25">
      <c r="A19" s="4" t="s">
        <v>54</v>
      </c>
      <c r="B19" s="15" t="s">
        <v>9</v>
      </c>
      <c r="C19" t="s">
        <v>55</v>
      </c>
      <c r="G19" s="5"/>
      <c r="H19" s="5"/>
      <c r="I19" t="s">
        <v>124</v>
      </c>
      <c r="K19" s="5"/>
      <c r="L19" s="5"/>
      <c r="M19" s="5"/>
    </row>
    <row r="20" spans="1:13" ht="15" customHeight="1" x14ac:dyDescent="0.25">
      <c r="G20" s="5"/>
      <c r="H20" s="5"/>
      <c r="I20" s="5">
        <f>H13</f>
        <v>9900</v>
      </c>
      <c r="J20" s="5">
        <f>SUM(I8:I10,I12)-I11</f>
        <v>90200</v>
      </c>
      <c r="K20" s="110">
        <f>I20/J20</f>
        <v>0.10975609756097561</v>
      </c>
      <c r="L20" s="5"/>
      <c r="M20" s="5"/>
    </row>
    <row r="21" spans="1:13" ht="15" customHeight="1" x14ac:dyDescent="0.25">
      <c r="B21" s="15" t="s">
        <v>10</v>
      </c>
      <c r="C21" t="s">
        <v>56</v>
      </c>
      <c r="G21" s="5"/>
      <c r="H21" s="5"/>
      <c r="K21" s="5"/>
      <c r="L21" s="5"/>
      <c r="M21" s="5"/>
    </row>
    <row r="22" spans="1:13" ht="15" customHeight="1" x14ac:dyDescent="0.25">
      <c r="G22" s="5"/>
      <c r="H22" s="5"/>
      <c r="I22" t="s">
        <v>126</v>
      </c>
      <c r="K22" s="5"/>
      <c r="L22" s="5"/>
      <c r="M22" s="5"/>
    </row>
    <row r="23" spans="1:13" ht="15" customHeight="1" x14ac:dyDescent="0.25">
      <c r="I23" s="5">
        <f>I12</f>
        <v>44500</v>
      </c>
      <c r="J23" s="5">
        <f>SUM(H7,I8:I9)</f>
        <v>127150</v>
      </c>
      <c r="K23" s="111">
        <f>I23/J23</f>
        <v>0.34998033818324814</v>
      </c>
      <c r="L23" s="5"/>
      <c r="M23" s="5"/>
    </row>
    <row r="24" spans="1:13" ht="15" customHeight="1" x14ac:dyDescent="0.25">
      <c r="K24" s="5"/>
      <c r="L24" s="5"/>
      <c r="M24" s="5"/>
    </row>
    <row r="25" spans="1:13" ht="15" customHeight="1" x14ac:dyDescent="0.25">
      <c r="K25" s="5"/>
      <c r="L25" s="5"/>
      <c r="M25" s="5"/>
    </row>
    <row r="26" spans="1:13" ht="15" customHeight="1" x14ac:dyDescent="0.25">
      <c r="K26" s="5"/>
      <c r="L26" s="5"/>
      <c r="M26" s="5"/>
    </row>
    <row r="27" spans="1:13" ht="15" customHeight="1" x14ac:dyDescent="0.25">
      <c r="K27" s="5"/>
      <c r="L27" s="5"/>
      <c r="M27" s="5"/>
    </row>
    <row r="28" spans="1:13" ht="15" customHeight="1" x14ac:dyDescent="0.25">
      <c r="K28" s="5"/>
      <c r="L28" s="5"/>
      <c r="M28" s="5"/>
    </row>
    <row r="29" spans="1:13" ht="15" customHeight="1" x14ac:dyDescent="0.25">
      <c r="K29" s="5"/>
      <c r="L29" s="5"/>
      <c r="M29" s="5"/>
    </row>
    <row r="30" spans="1:13" ht="15" customHeight="1" x14ac:dyDescent="0.25">
      <c r="K30" s="5"/>
      <c r="L30" s="5"/>
      <c r="M30" s="5"/>
    </row>
    <row r="31" spans="1:13" ht="15" customHeight="1" x14ac:dyDescent="0.25">
      <c r="K31" s="5"/>
      <c r="L31" s="5"/>
      <c r="M31" s="5"/>
    </row>
    <row r="32" spans="1:13" ht="15" customHeight="1" x14ac:dyDescent="0.25">
      <c r="K32" s="11"/>
      <c r="L32" s="11"/>
      <c r="M32" s="11"/>
    </row>
    <row r="33" spans="1:13" ht="15" customHeight="1" x14ac:dyDescent="0.25">
      <c r="K33" s="11"/>
      <c r="L33" s="11"/>
      <c r="M33" s="11"/>
    </row>
    <row r="34" spans="1:13" ht="15" customHeight="1" x14ac:dyDescent="0.25">
      <c r="K34" s="11"/>
      <c r="L34" s="11"/>
      <c r="M34" s="11"/>
    </row>
    <row r="35" spans="1:13" ht="15" customHeight="1" x14ac:dyDescent="0.25">
      <c r="K35" s="11"/>
      <c r="L35" s="11"/>
      <c r="M35" s="11"/>
    </row>
    <row r="36" spans="1:13" ht="15" customHeight="1" x14ac:dyDescent="0.25">
      <c r="K36" s="11"/>
      <c r="L36" s="11"/>
      <c r="M36" s="11"/>
    </row>
    <row r="37" spans="1:13" ht="15" customHeight="1" x14ac:dyDescent="0.25">
      <c r="K37" s="11"/>
      <c r="L37" s="11"/>
      <c r="M37" s="11"/>
    </row>
    <row r="38" spans="1:13" ht="15" customHeight="1" x14ac:dyDescent="0.25">
      <c r="K38" s="11"/>
      <c r="L38" s="11"/>
      <c r="M38" s="11"/>
    </row>
    <row r="39" spans="1:13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11"/>
      <c r="K39" s="11"/>
      <c r="L39" s="11"/>
      <c r="M39" s="11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</sheetData>
  <hyperlinks>
    <hyperlink ref="M1" location="TOC!A1" display="TOC!A1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N64"/>
  <sheetViews>
    <sheetView tabSelected="1" zoomScale="120" zoomScaleNormal="90" workbookViewId="0">
      <selection activeCell="J23" sqref="J23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7" width="9.140625" customWidth="1"/>
    <col min="8" max="8" width="10.7109375" customWidth="1"/>
    <col min="10" max="13" width="9.140625" customWidth="1"/>
    <col min="15" max="15" width="10.7109375" customWidth="1"/>
    <col min="20" max="20" width="10.7109375" customWidth="1"/>
  </cols>
  <sheetData>
    <row r="1" spans="1:13" ht="15" customHeight="1" x14ac:dyDescent="0.25">
      <c r="A1" s="4" t="s">
        <v>3</v>
      </c>
      <c r="C1" t="s">
        <v>27</v>
      </c>
      <c r="D1" s="14"/>
      <c r="M1" s="9" t="s">
        <v>7</v>
      </c>
    </row>
    <row r="2" spans="1:13" ht="15" customHeight="1" x14ac:dyDescent="0.25">
      <c r="A2" s="4" t="s">
        <v>4</v>
      </c>
      <c r="C2" t="s">
        <v>57</v>
      </c>
    </row>
    <row r="3" spans="1:13" ht="15" customHeight="1" x14ac:dyDescent="0.25">
      <c r="A3" s="4" t="s">
        <v>5</v>
      </c>
      <c r="C3" t="s">
        <v>58</v>
      </c>
    </row>
    <row r="4" spans="1:13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" customHeight="1" x14ac:dyDescent="0.25">
      <c r="A5" s="12" t="s">
        <v>6</v>
      </c>
      <c r="C5" s="21"/>
      <c r="D5" s="22"/>
      <c r="E5" s="23"/>
      <c r="F5" s="22"/>
      <c r="G5" s="56" t="s">
        <v>32</v>
      </c>
      <c r="H5" s="57"/>
      <c r="I5" s="58" t="s">
        <v>33</v>
      </c>
      <c r="J5" s="59"/>
      <c r="K5" s="5"/>
      <c r="L5" s="5"/>
      <c r="M5" s="5"/>
    </row>
    <row r="6" spans="1:13" ht="15" customHeight="1" x14ac:dyDescent="0.25">
      <c r="C6" s="39" t="s">
        <v>59</v>
      </c>
      <c r="D6" s="27"/>
      <c r="E6" s="28"/>
      <c r="F6" s="40" t="s">
        <v>31</v>
      </c>
      <c r="G6" s="60" t="s">
        <v>60</v>
      </c>
      <c r="H6" s="60" t="s">
        <v>61</v>
      </c>
      <c r="I6" s="60" t="s">
        <v>60</v>
      </c>
      <c r="J6" s="60" t="s">
        <v>61</v>
      </c>
      <c r="K6" s="5" t="s">
        <v>129</v>
      </c>
      <c r="L6" s="5" t="s">
        <v>132</v>
      </c>
      <c r="M6" s="5"/>
    </row>
    <row r="7" spans="1:13" ht="15" customHeight="1" x14ac:dyDescent="0.25">
      <c r="C7" s="21" t="s">
        <v>62</v>
      </c>
      <c r="D7" s="22"/>
      <c r="E7" s="23"/>
      <c r="F7" s="31" t="s">
        <v>12</v>
      </c>
      <c r="G7" s="61" t="s">
        <v>63</v>
      </c>
      <c r="H7" s="34">
        <v>27500</v>
      </c>
      <c r="I7" s="61" t="s">
        <v>63</v>
      </c>
      <c r="J7" s="17">
        <v>37810</v>
      </c>
      <c r="K7" s="5"/>
      <c r="L7" s="5">
        <f>AVERAGE(H7,J7)</f>
        <v>32655</v>
      </c>
      <c r="M7" s="5"/>
    </row>
    <row r="8" spans="1:13" ht="15" customHeight="1" x14ac:dyDescent="0.25">
      <c r="A8" s="12"/>
      <c r="B8" s="5"/>
      <c r="C8" s="21" t="s">
        <v>64</v>
      </c>
      <c r="D8" s="22"/>
      <c r="E8" s="23"/>
      <c r="F8" s="31" t="s">
        <v>65</v>
      </c>
      <c r="G8" s="36">
        <v>3740</v>
      </c>
      <c r="H8" s="34">
        <v>15160</v>
      </c>
      <c r="I8" s="36">
        <v>3780</v>
      </c>
      <c r="J8" s="34">
        <v>15710</v>
      </c>
      <c r="K8" s="5">
        <f>AVERAGE(G8,I8)</f>
        <v>3760</v>
      </c>
      <c r="L8" s="5">
        <f>AVERAGE(H8,J8)</f>
        <v>15435</v>
      </c>
      <c r="M8" s="5"/>
    </row>
    <row r="9" spans="1:13" ht="15" customHeight="1" x14ac:dyDescent="0.25">
      <c r="A9" s="5"/>
      <c r="B9" s="5"/>
      <c r="C9" s="24" t="s">
        <v>66</v>
      </c>
      <c r="E9" s="25"/>
      <c r="F9" s="32" t="s">
        <v>67</v>
      </c>
      <c r="G9" s="55">
        <v>400</v>
      </c>
      <c r="H9" s="17">
        <v>2080</v>
      </c>
      <c r="I9" s="55">
        <v>410</v>
      </c>
      <c r="J9" s="17">
        <v>1840</v>
      </c>
      <c r="K9" s="5">
        <f>AVERAGE(G9,I9)</f>
        <v>405</v>
      </c>
      <c r="L9" s="5">
        <f>AVERAGE(H9,J9)</f>
        <v>1960</v>
      </c>
      <c r="M9" s="5"/>
    </row>
    <row r="10" spans="1:13" ht="15" customHeight="1" x14ac:dyDescent="0.25">
      <c r="A10" s="5"/>
      <c r="B10" s="5"/>
      <c r="C10" s="24" t="s">
        <v>36</v>
      </c>
      <c r="E10" s="25"/>
      <c r="F10" s="32" t="s">
        <v>37</v>
      </c>
      <c r="G10" s="55">
        <v>4810</v>
      </c>
      <c r="H10" s="17">
        <v>10420</v>
      </c>
      <c r="I10" s="55">
        <v>5480</v>
      </c>
      <c r="J10" s="17">
        <v>11590</v>
      </c>
      <c r="K10" s="5">
        <f>AVERAGE(G10,I10)</f>
        <v>5145</v>
      </c>
      <c r="L10" s="5">
        <f>AVERAGE(H10,J10)</f>
        <v>11005</v>
      </c>
      <c r="M10" s="5"/>
    </row>
    <row r="11" spans="1:13" ht="15" customHeight="1" x14ac:dyDescent="0.25">
      <c r="A11" s="5"/>
      <c r="B11" s="5"/>
      <c r="C11" s="26" t="s">
        <v>68</v>
      </c>
      <c r="D11" s="27"/>
      <c r="E11" s="28"/>
      <c r="F11" s="33" t="s">
        <v>35</v>
      </c>
      <c r="G11" s="37">
        <v>11070</v>
      </c>
      <c r="H11" s="19">
        <v>23650</v>
      </c>
      <c r="I11" s="37">
        <v>11230</v>
      </c>
      <c r="J11" s="19">
        <v>26230</v>
      </c>
      <c r="K11" s="5"/>
      <c r="L11" s="5"/>
      <c r="M11" s="5"/>
    </row>
    <row r="12" spans="1:13" ht="15" customHeight="1" x14ac:dyDescent="0.25">
      <c r="A12" s="5"/>
      <c r="B12" s="5"/>
      <c r="C12" s="24" t="s">
        <v>40</v>
      </c>
      <c r="E12" s="25"/>
      <c r="F12" s="32" t="s">
        <v>41</v>
      </c>
      <c r="G12" s="55">
        <v>1470</v>
      </c>
      <c r="H12" s="17">
        <v>1580</v>
      </c>
      <c r="I12" s="55">
        <v>1390</v>
      </c>
      <c r="J12" s="17">
        <v>1530</v>
      </c>
      <c r="K12" s="5">
        <f>AVERAGE(G12,I12)</f>
        <v>1430</v>
      </c>
      <c r="L12" s="5"/>
      <c r="M12" s="5"/>
    </row>
    <row r="13" spans="1:13" ht="15" customHeight="1" x14ac:dyDescent="0.25">
      <c r="A13" s="5"/>
      <c r="B13" s="5"/>
      <c r="C13" s="26" t="s">
        <v>42</v>
      </c>
      <c r="D13" s="27"/>
      <c r="E13" s="28"/>
      <c r="F13" s="33" t="s">
        <v>43</v>
      </c>
      <c r="G13" s="37">
        <v>3400</v>
      </c>
      <c r="H13" s="62" t="s">
        <v>63</v>
      </c>
      <c r="I13" s="37">
        <v>3750</v>
      </c>
      <c r="J13" s="62" t="s">
        <v>63</v>
      </c>
      <c r="K13" s="5">
        <f>AVERAGE(G13,I13)</f>
        <v>3575</v>
      </c>
      <c r="L13" s="5"/>
      <c r="M13" s="5"/>
    </row>
    <row r="14" spans="1:13" ht="15" customHeight="1" x14ac:dyDescent="0.25">
      <c r="A14" s="5"/>
      <c r="B14" s="5"/>
      <c r="I14" s="5"/>
      <c r="J14" s="5"/>
      <c r="K14" s="5"/>
      <c r="L14" s="5"/>
      <c r="M14" s="5"/>
    </row>
    <row r="15" spans="1:13" ht="15" customHeight="1" x14ac:dyDescent="0.25">
      <c r="C15" t="s">
        <v>69</v>
      </c>
      <c r="H15" s="63">
        <v>4.2000000000000003E-2</v>
      </c>
      <c r="I15" s="5"/>
      <c r="J15" t="s">
        <v>127</v>
      </c>
      <c r="M15" s="5"/>
    </row>
    <row r="16" spans="1:13" ht="15" customHeight="1" x14ac:dyDescent="0.25">
      <c r="J16" t="s">
        <v>128</v>
      </c>
      <c r="M16" s="12">
        <f>K17*H15</f>
        <v>814.58723228995063</v>
      </c>
    </row>
    <row r="17" spans="1:14" ht="15" customHeight="1" x14ac:dyDescent="0.25">
      <c r="A17" s="4" t="s">
        <v>54</v>
      </c>
      <c r="C17" t="s">
        <v>70</v>
      </c>
      <c r="J17" t="s">
        <v>130</v>
      </c>
      <c r="K17" s="112">
        <f>SUM(M21,K8,K9,K10,K12)-K13</f>
        <v>19394.93410214168</v>
      </c>
      <c r="M17" s="5"/>
    </row>
    <row r="18" spans="1:14" ht="15" customHeight="1" x14ac:dyDescent="0.25">
      <c r="M18" s="5"/>
    </row>
    <row r="19" spans="1:14" ht="15" customHeight="1" x14ac:dyDescent="0.25">
      <c r="A19" s="4" t="s">
        <v>71</v>
      </c>
      <c r="C19" t="s">
        <v>72</v>
      </c>
      <c r="J19" t="s">
        <v>131</v>
      </c>
      <c r="K19" s="5">
        <f>L7</f>
        <v>32655</v>
      </c>
      <c r="L19" s="5">
        <f>SUM(L8:L10,J11)</f>
        <v>54630</v>
      </c>
      <c r="M19" s="109">
        <f>K19/L19</f>
        <v>0.5977484898407468</v>
      </c>
    </row>
    <row r="20" spans="1:14" ht="15" customHeight="1" x14ac:dyDescent="0.25">
      <c r="J20" t="s">
        <v>133</v>
      </c>
      <c r="K20" s="5">
        <f>SUM(K8:K10,G11)</f>
        <v>20380</v>
      </c>
      <c r="L20" s="5">
        <f>SUM(K8:K10,I11)</f>
        <v>20540</v>
      </c>
      <c r="M20" s="5"/>
    </row>
    <row r="21" spans="1:14" ht="15" customHeight="1" x14ac:dyDescent="0.25">
      <c r="G21" s="64"/>
      <c r="H21" s="64"/>
      <c r="I21" s="64"/>
      <c r="J21" s="64"/>
      <c r="K21" s="114">
        <f>K20*$M$19</f>
        <v>12182.11422295442</v>
      </c>
      <c r="L21" s="114">
        <f>L20*$M$19</f>
        <v>12277.753981328939</v>
      </c>
      <c r="M21" s="114">
        <f>AVERAGE(K21:L21)</f>
        <v>12229.93410214168</v>
      </c>
      <c r="N21" t="s">
        <v>134</v>
      </c>
    </row>
    <row r="22" spans="1:14" ht="15" customHeight="1" x14ac:dyDescent="0.25">
      <c r="G22" s="64"/>
      <c r="H22" s="64"/>
      <c r="I22" s="64"/>
      <c r="J22" s="64"/>
      <c r="M22" s="5"/>
    </row>
    <row r="23" spans="1:14" ht="15" customHeight="1" x14ac:dyDescent="0.25">
      <c r="G23" s="64"/>
      <c r="H23" s="64"/>
      <c r="I23" s="64"/>
      <c r="J23" s="64"/>
      <c r="M23" s="5"/>
    </row>
    <row r="24" spans="1:14" ht="15" customHeight="1" x14ac:dyDescent="0.25">
      <c r="G24" s="64"/>
      <c r="H24" s="64"/>
      <c r="I24" s="64"/>
      <c r="J24" s="64"/>
      <c r="M24" s="5"/>
    </row>
    <row r="25" spans="1:14" ht="15" customHeight="1" x14ac:dyDescent="0.25">
      <c r="G25" s="64"/>
      <c r="H25" s="64"/>
      <c r="I25" s="64"/>
      <c r="J25" s="64"/>
      <c r="M25" s="5"/>
    </row>
    <row r="26" spans="1:14" ht="15" customHeight="1" x14ac:dyDescent="0.25">
      <c r="G26" s="64"/>
      <c r="H26" s="64"/>
      <c r="I26" s="64"/>
      <c r="J26" s="64"/>
      <c r="M26" s="5"/>
    </row>
    <row r="27" spans="1:14" ht="15" customHeight="1" x14ac:dyDescent="0.25">
      <c r="G27" s="64"/>
      <c r="H27" s="64"/>
      <c r="I27" s="64"/>
      <c r="J27" s="64"/>
      <c r="M27" s="5"/>
    </row>
    <row r="28" spans="1:14" ht="15" customHeight="1" x14ac:dyDescent="0.25">
      <c r="M28" s="5"/>
    </row>
    <row r="29" spans="1:14" ht="15" customHeight="1" x14ac:dyDescent="0.25">
      <c r="M29" s="5"/>
    </row>
    <row r="30" spans="1:14" ht="15" customHeight="1" x14ac:dyDescent="0.25">
      <c r="M30" s="5"/>
    </row>
    <row r="31" spans="1:14" ht="15" customHeight="1" x14ac:dyDescent="0.25">
      <c r="M31" s="5"/>
    </row>
    <row r="32" spans="1:14" ht="15" customHeight="1" x14ac:dyDescent="0.25">
      <c r="M32" s="11"/>
    </row>
    <row r="33" spans="1:13" ht="15" customHeight="1" x14ac:dyDescent="0.25">
      <c r="M33" s="11"/>
    </row>
    <row r="34" spans="1:13" ht="15" customHeight="1" x14ac:dyDescent="0.25">
      <c r="M34" s="11"/>
    </row>
    <row r="35" spans="1:13" ht="15" customHeight="1" x14ac:dyDescent="0.25">
      <c r="M35" s="11"/>
    </row>
    <row r="36" spans="1:13" ht="15" customHeight="1" x14ac:dyDescent="0.25">
      <c r="M36" s="11"/>
    </row>
    <row r="37" spans="1:13" ht="15" customHeight="1" x14ac:dyDescent="0.25">
      <c r="M37" s="11"/>
    </row>
    <row r="38" spans="1:13" ht="15" customHeight="1" x14ac:dyDescent="0.25">
      <c r="M38" s="11"/>
    </row>
    <row r="39" spans="1:13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11"/>
      <c r="K39" s="11"/>
      <c r="L39" s="11"/>
      <c r="M39" s="11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</sheetData>
  <hyperlinks>
    <hyperlink ref="M1" location="TOC!A1" display="TOC!A1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M64"/>
  <sheetViews>
    <sheetView zoomScale="134" zoomScaleNormal="90" workbookViewId="0">
      <selection activeCell="M3" sqref="M3"/>
    </sheetView>
  </sheetViews>
  <sheetFormatPr defaultColWidth="9.140625" defaultRowHeight="15" x14ac:dyDescent="0.25"/>
  <cols>
    <col min="1" max="1" width="14" bestFit="1" customWidth="1"/>
    <col min="2" max="3" width="4.7109375" customWidth="1"/>
    <col min="4" max="5" width="13.28515625" customWidth="1"/>
    <col min="6" max="9" width="10.7109375" customWidth="1"/>
    <col min="10" max="13" width="9.140625" customWidth="1"/>
  </cols>
  <sheetData>
    <row r="1" spans="1:13" ht="15" customHeight="1" x14ac:dyDescent="0.25">
      <c r="A1" s="4" t="s">
        <v>3</v>
      </c>
      <c r="C1" t="s">
        <v>27</v>
      </c>
      <c r="D1" s="14"/>
      <c r="M1" s="9" t="s">
        <v>7</v>
      </c>
    </row>
    <row r="2" spans="1:13" ht="15" customHeight="1" x14ac:dyDescent="0.25">
      <c r="A2" s="4" t="s">
        <v>4</v>
      </c>
      <c r="C2" t="s">
        <v>74</v>
      </c>
      <c r="M2" t="s">
        <v>142</v>
      </c>
    </row>
    <row r="3" spans="1:13" ht="15" customHeight="1" x14ac:dyDescent="0.25">
      <c r="A3" s="4" t="s">
        <v>5</v>
      </c>
      <c r="C3" t="s">
        <v>75</v>
      </c>
    </row>
    <row r="4" spans="1:13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" customHeight="1" x14ac:dyDescent="0.25">
      <c r="A5" s="12" t="s">
        <v>6</v>
      </c>
      <c r="C5" s="41" t="s">
        <v>76</v>
      </c>
      <c r="D5" s="10"/>
      <c r="E5" s="13"/>
      <c r="F5" s="53" t="s">
        <v>31</v>
      </c>
      <c r="G5" s="54" t="s">
        <v>32</v>
      </c>
      <c r="H5" s="52" t="s">
        <v>33</v>
      </c>
      <c r="I5" t="s">
        <v>138</v>
      </c>
      <c r="M5" s="5"/>
    </row>
    <row r="6" spans="1:13" ht="15" customHeight="1" x14ac:dyDescent="0.25">
      <c r="C6" s="21" t="s">
        <v>64</v>
      </c>
      <c r="D6" s="22"/>
      <c r="E6" s="23"/>
      <c r="F6" s="31" t="s">
        <v>65</v>
      </c>
      <c r="G6" s="34">
        <v>1210</v>
      </c>
      <c r="H6" s="36">
        <v>1370</v>
      </c>
      <c r="I6" s="5">
        <f>AVERAGE(G6:H6)</f>
        <v>1290</v>
      </c>
      <c r="M6" s="5"/>
    </row>
    <row r="7" spans="1:13" ht="15" customHeight="1" x14ac:dyDescent="0.25">
      <c r="C7" s="24" t="s">
        <v>66</v>
      </c>
      <c r="E7" s="25"/>
      <c r="F7" s="32" t="s">
        <v>67</v>
      </c>
      <c r="G7" s="17">
        <v>200</v>
      </c>
      <c r="H7" s="55">
        <v>200</v>
      </c>
      <c r="I7" s="5">
        <f>AVERAGE(G7:H7)</f>
        <v>200</v>
      </c>
      <c r="M7" s="5"/>
    </row>
    <row r="8" spans="1:13" ht="15" customHeight="1" x14ac:dyDescent="0.25">
      <c r="A8" s="12"/>
      <c r="B8" s="5"/>
      <c r="C8" s="24" t="s">
        <v>36</v>
      </c>
      <c r="E8" s="25"/>
      <c r="F8" s="32" t="s">
        <v>37</v>
      </c>
      <c r="G8" s="17">
        <v>2400</v>
      </c>
      <c r="H8" s="55">
        <v>2400</v>
      </c>
      <c r="I8" s="5">
        <f>AVERAGE(G8:H8)</f>
        <v>2400</v>
      </c>
      <c r="M8" s="5"/>
    </row>
    <row r="9" spans="1:13" ht="15" customHeight="1" x14ac:dyDescent="0.25">
      <c r="A9" s="5"/>
      <c r="B9" s="5"/>
      <c r="C9" s="24" t="s">
        <v>40</v>
      </c>
      <c r="E9" s="25"/>
      <c r="F9" s="32" t="s">
        <v>41</v>
      </c>
      <c r="G9" s="17">
        <v>26</v>
      </c>
      <c r="H9" s="55">
        <v>30</v>
      </c>
      <c r="I9" s="5">
        <f>AVERAGE(G9:H9)</f>
        <v>28</v>
      </c>
      <c r="M9" s="5"/>
    </row>
    <row r="10" spans="1:13" ht="15" customHeight="1" x14ac:dyDescent="0.25">
      <c r="A10" s="5"/>
      <c r="B10" s="5"/>
      <c r="C10" s="44" t="s">
        <v>77</v>
      </c>
      <c r="D10" s="10"/>
      <c r="E10" s="13"/>
      <c r="F10" s="60" t="s">
        <v>78</v>
      </c>
      <c r="G10" s="65">
        <v>0.26</v>
      </c>
      <c r="H10" s="66">
        <v>0.3</v>
      </c>
      <c r="I10" s="5"/>
      <c r="M10" s="5"/>
    </row>
    <row r="11" spans="1:13" ht="15" customHeight="1" x14ac:dyDescent="0.25">
      <c r="A11" s="5"/>
      <c r="B11" s="5"/>
      <c r="C11" s="26" t="s">
        <v>42</v>
      </c>
      <c r="D11" s="27"/>
      <c r="E11" s="28"/>
      <c r="F11" s="33" t="s">
        <v>43</v>
      </c>
      <c r="G11" s="19">
        <v>2300</v>
      </c>
      <c r="H11" s="37">
        <v>2600</v>
      </c>
      <c r="I11" s="5">
        <f>AVERAGE(G11:H11)</f>
        <v>2450</v>
      </c>
      <c r="M11" s="5"/>
    </row>
    <row r="12" spans="1:13" ht="15" customHeight="1" x14ac:dyDescent="0.25">
      <c r="A12" s="5"/>
      <c r="B12" s="5"/>
      <c r="J12" s="5"/>
      <c r="K12" s="5"/>
      <c r="L12" s="5"/>
      <c r="M12" s="5"/>
    </row>
    <row r="13" spans="1:13" ht="15" customHeight="1" x14ac:dyDescent="0.25">
      <c r="C13" t="s">
        <v>79</v>
      </c>
      <c r="G13" s="67">
        <v>0.06</v>
      </c>
      <c r="J13" s="5"/>
      <c r="K13" s="5"/>
      <c r="L13" s="5"/>
      <c r="M13" s="5"/>
    </row>
    <row r="14" spans="1:13" ht="15" customHeight="1" x14ac:dyDescent="0.25">
      <c r="A14" s="5"/>
      <c r="B14" s="5"/>
      <c r="J14" s="5"/>
      <c r="K14" s="5"/>
      <c r="L14" s="5"/>
      <c r="M14" s="5"/>
    </row>
    <row r="15" spans="1:13" ht="15" customHeight="1" x14ac:dyDescent="0.25">
      <c r="M15" s="5"/>
    </row>
    <row r="16" spans="1:13" ht="15" customHeight="1" x14ac:dyDescent="0.35">
      <c r="A16" s="12" t="s">
        <v>8</v>
      </c>
      <c r="B16" s="5"/>
      <c r="C16" t="s">
        <v>80</v>
      </c>
      <c r="K16" t="s">
        <v>135</v>
      </c>
      <c r="M16" s="12">
        <f>L17*G13</f>
        <v>44.879999999999995</v>
      </c>
    </row>
    <row r="17" spans="1:13" ht="15" customHeight="1" x14ac:dyDescent="0.25">
      <c r="K17" t="s">
        <v>136</v>
      </c>
      <c r="L17" s="5">
        <f>SUM(I6,I7,I8,I9)-I11-L18</f>
        <v>748</v>
      </c>
      <c r="M17" s="5"/>
    </row>
    <row r="18" spans="1:13" ht="15" customHeight="1" x14ac:dyDescent="0.25">
      <c r="A18" s="4" t="s">
        <v>71</v>
      </c>
      <c r="C18" t="s">
        <v>72</v>
      </c>
      <c r="K18" t="s">
        <v>137</v>
      </c>
      <c r="L18">
        <f>H10*I8</f>
        <v>720</v>
      </c>
      <c r="M18" s="5"/>
    </row>
    <row r="19" spans="1:13" ht="15" customHeight="1" x14ac:dyDescent="0.25">
      <c r="M19" s="5"/>
    </row>
    <row r="20" spans="1:13" ht="15" customHeight="1" x14ac:dyDescent="0.25">
      <c r="M20" s="5"/>
    </row>
    <row r="21" spans="1:13" ht="15" customHeight="1" x14ac:dyDescent="0.25">
      <c r="M21" s="5"/>
    </row>
    <row r="22" spans="1:13" ht="15" customHeight="1" x14ac:dyDescent="0.25">
      <c r="M22" s="5"/>
    </row>
    <row r="23" spans="1:13" ht="15" customHeight="1" x14ac:dyDescent="0.25">
      <c r="M23" s="5"/>
    </row>
    <row r="24" spans="1:13" ht="15" customHeight="1" x14ac:dyDescent="0.25">
      <c r="M24" s="5"/>
    </row>
    <row r="25" spans="1:13" ht="15" customHeight="1" x14ac:dyDescent="0.25">
      <c r="M25" s="5"/>
    </row>
    <row r="26" spans="1:13" ht="15" customHeight="1" x14ac:dyDescent="0.25">
      <c r="M26" s="5"/>
    </row>
    <row r="27" spans="1:13" ht="15" customHeight="1" x14ac:dyDescent="0.25">
      <c r="M27" s="5"/>
    </row>
    <row r="28" spans="1:13" ht="15" customHeight="1" x14ac:dyDescent="0.25">
      <c r="M28" s="5"/>
    </row>
    <row r="29" spans="1:13" ht="15" customHeight="1" x14ac:dyDescent="0.25">
      <c r="M29" s="5"/>
    </row>
    <row r="30" spans="1:13" ht="15" customHeight="1" x14ac:dyDescent="0.25">
      <c r="M30" s="5"/>
    </row>
    <row r="31" spans="1:13" ht="15" customHeight="1" x14ac:dyDescent="0.25">
      <c r="M31" s="5"/>
    </row>
    <row r="32" spans="1:13" ht="15" customHeight="1" x14ac:dyDescent="0.25">
      <c r="M32" s="11"/>
    </row>
    <row r="33" spans="1:13" ht="15" customHeight="1" x14ac:dyDescent="0.25">
      <c r="M33" s="11"/>
    </row>
    <row r="34" spans="1:13" ht="15" customHeight="1" x14ac:dyDescent="0.25">
      <c r="M34" s="11"/>
    </row>
    <row r="35" spans="1:13" ht="15" customHeight="1" x14ac:dyDescent="0.25">
      <c r="M35" s="11"/>
    </row>
    <row r="36" spans="1:13" ht="15" customHeight="1" x14ac:dyDescent="0.25">
      <c r="M36" s="11"/>
    </row>
    <row r="37" spans="1:13" ht="15" customHeight="1" x14ac:dyDescent="0.25">
      <c r="M37" s="11"/>
    </row>
    <row r="38" spans="1:13" ht="15" customHeight="1" x14ac:dyDescent="0.25">
      <c r="M38" s="11"/>
    </row>
    <row r="39" spans="1:13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11"/>
      <c r="K39" s="11"/>
      <c r="L39" s="11"/>
      <c r="M39" s="11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</sheetData>
  <hyperlinks>
    <hyperlink ref="M1" location="TOC!A1" display="TOC!A1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M64"/>
  <sheetViews>
    <sheetView zoomScale="128" zoomScaleNormal="90" workbookViewId="0">
      <selection activeCell="M3" sqref="M3"/>
    </sheetView>
  </sheetViews>
  <sheetFormatPr defaultColWidth="9.140625" defaultRowHeight="15" x14ac:dyDescent="0.25"/>
  <cols>
    <col min="1" max="1" width="14" bestFit="1" customWidth="1"/>
    <col min="2" max="3" width="4.7109375" customWidth="1"/>
    <col min="4" max="9" width="10.7109375" customWidth="1"/>
    <col min="10" max="13" width="9.140625" customWidth="1"/>
  </cols>
  <sheetData>
    <row r="1" spans="1:13" ht="15" customHeight="1" x14ac:dyDescent="0.25">
      <c r="A1" s="4" t="s">
        <v>3</v>
      </c>
      <c r="C1" t="s">
        <v>27</v>
      </c>
      <c r="D1" s="14"/>
      <c r="M1" s="9" t="s">
        <v>7</v>
      </c>
    </row>
    <row r="2" spans="1:13" ht="15" customHeight="1" x14ac:dyDescent="0.25">
      <c r="A2" s="4" t="s">
        <v>4</v>
      </c>
      <c r="C2" t="s">
        <v>81</v>
      </c>
      <c r="M2" t="s">
        <v>142</v>
      </c>
    </row>
    <row r="3" spans="1:13" ht="15" customHeight="1" x14ac:dyDescent="0.25">
      <c r="A3" s="4" t="s">
        <v>5</v>
      </c>
      <c r="C3" t="s">
        <v>20</v>
      </c>
    </row>
    <row r="4" spans="1:13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" customHeight="1" x14ac:dyDescent="0.25">
      <c r="A5" s="12" t="s">
        <v>6</v>
      </c>
      <c r="C5" s="68" t="s">
        <v>82</v>
      </c>
      <c r="D5" s="69"/>
      <c r="E5" s="70"/>
      <c r="F5" s="53" t="s">
        <v>31</v>
      </c>
      <c r="G5" s="54" t="s">
        <v>32</v>
      </c>
      <c r="H5" s="52" t="s">
        <v>33</v>
      </c>
      <c r="I5" s="5"/>
      <c r="J5" s="5"/>
      <c r="K5" s="5"/>
      <c r="L5" s="5"/>
      <c r="M5" s="5"/>
    </row>
    <row r="6" spans="1:13" ht="15" customHeight="1" x14ac:dyDescent="0.25">
      <c r="A6" s="16"/>
      <c r="C6" s="21" t="s">
        <v>83</v>
      </c>
      <c r="D6" s="22"/>
      <c r="E6" s="23"/>
      <c r="F6" s="31" t="s">
        <v>12</v>
      </c>
      <c r="G6" s="34">
        <v>18000</v>
      </c>
      <c r="H6" s="36">
        <v>21400</v>
      </c>
      <c r="I6" s="5">
        <f>AVERAGE(G6:H6)</f>
        <v>19700</v>
      </c>
      <c r="J6" s="5"/>
      <c r="K6" s="5"/>
      <c r="L6" s="5"/>
      <c r="M6" s="5"/>
    </row>
    <row r="7" spans="1:13" ht="15" customHeight="1" x14ac:dyDescent="0.25">
      <c r="C7" s="24" t="s">
        <v>84</v>
      </c>
      <c r="E7" s="25"/>
      <c r="F7" s="32" t="s">
        <v>39</v>
      </c>
      <c r="G7" s="17">
        <v>28100</v>
      </c>
      <c r="H7" s="55">
        <v>34800</v>
      </c>
      <c r="I7" s="5">
        <f>AVERAGE(G7:H7)</f>
        <v>31450</v>
      </c>
      <c r="J7" s="5"/>
      <c r="K7" s="5"/>
      <c r="L7" s="5"/>
      <c r="M7" s="5"/>
    </row>
    <row r="8" spans="1:13" ht="15" customHeight="1" x14ac:dyDescent="0.25">
      <c r="A8" s="12"/>
      <c r="B8" s="5"/>
      <c r="C8" s="24" t="s">
        <v>85</v>
      </c>
      <c r="E8" s="25"/>
      <c r="F8" s="32" t="s">
        <v>37</v>
      </c>
      <c r="G8" s="17">
        <v>10400</v>
      </c>
      <c r="H8" s="55">
        <v>11900</v>
      </c>
      <c r="I8" s="5">
        <f>AVERAGE(G8:H8)</f>
        <v>11150</v>
      </c>
      <c r="J8" s="5"/>
      <c r="K8" s="5"/>
      <c r="L8" s="5"/>
      <c r="M8" s="5"/>
    </row>
    <row r="9" spans="1:13" ht="15" customHeight="1" x14ac:dyDescent="0.25">
      <c r="A9" s="5"/>
      <c r="B9" s="5"/>
      <c r="C9" s="26" t="s">
        <v>86</v>
      </c>
      <c r="D9" s="27"/>
      <c r="E9" s="28"/>
      <c r="F9" s="33" t="s">
        <v>35</v>
      </c>
      <c r="G9" s="19">
        <v>14760</v>
      </c>
      <c r="H9" s="37">
        <v>16680</v>
      </c>
      <c r="I9" s="5"/>
      <c r="J9" s="5"/>
      <c r="K9" s="5"/>
      <c r="L9" s="5"/>
      <c r="M9" s="5"/>
    </row>
    <row r="10" spans="1:13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5" customHeight="1" x14ac:dyDescent="0.25">
      <c r="A12" s="5"/>
      <c r="B12" s="5"/>
      <c r="C12" s="71" t="s">
        <v>87</v>
      </c>
      <c r="D12" s="72"/>
      <c r="E12" s="73"/>
      <c r="F12" s="53" t="s">
        <v>31</v>
      </c>
      <c r="G12" s="54" t="s">
        <v>32</v>
      </c>
      <c r="H12" s="52" t="s">
        <v>33</v>
      </c>
      <c r="I12" s="5"/>
      <c r="J12" s="5"/>
      <c r="K12" s="5"/>
      <c r="L12" s="5"/>
      <c r="M12" s="5"/>
    </row>
    <row r="13" spans="1:13" ht="15" customHeight="1" x14ac:dyDescent="0.35">
      <c r="A13" s="5"/>
      <c r="B13" s="5"/>
      <c r="C13" s="24" t="s">
        <v>84</v>
      </c>
      <c r="E13" s="25"/>
      <c r="F13" s="32" t="s">
        <v>88</v>
      </c>
      <c r="G13" s="17">
        <v>2160</v>
      </c>
      <c r="H13" s="55">
        <v>2310</v>
      </c>
      <c r="I13" s="5">
        <f>AVERAGE(G13:H13)</f>
        <v>2235</v>
      </c>
      <c r="J13" s="5"/>
      <c r="K13" s="5"/>
      <c r="L13" s="5"/>
      <c r="M13" s="5"/>
    </row>
    <row r="14" spans="1:13" ht="15" customHeight="1" x14ac:dyDescent="0.35">
      <c r="A14" s="5"/>
      <c r="B14" s="5"/>
      <c r="C14" s="24" t="s">
        <v>85</v>
      </c>
      <c r="E14" s="25"/>
      <c r="F14" s="32" t="s">
        <v>89</v>
      </c>
      <c r="G14" s="17">
        <v>3600</v>
      </c>
      <c r="H14" s="55">
        <v>4280</v>
      </c>
      <c r="I14" s="5">
        <f>AVERAGE(G14:H14)</f>
        <v>3940</v>
      </c>
      <c r="J14" s="5"/>
      <c r="K14" s="5"/>
      <c r="L14" s="5"/>
      <c r="M14" s="5"/>
    </row>
    <row r="15" spans="1:13" ht="15" customHeight="1" x14ac:dyDescent="0.35">
      <c r="C15" s="26" t="s">
        <v>86</v>
      </c>
      <c r="D15" s="27"/>
      <c r="E15" s="28"/>
      <c r="F15" s="33" t="s">
        <v>90</v>
      </c>
      <c r="G15" s="19">
        <v>7920</v>
      </c>
      <c r="H15" s="37">
        <v>8630</v>
      </c>
      <c r="I15" s="5"/>
      <c r="J15" s="5"/>
      <c r="K15" s="5"/>
      <c r="L15" s="5"/>
      <c r="M15" s="5"/>
    </row>
    <row r="16" spans="1:13" ht="15" customHeight="1" x14ac:dyDescent="0.25">
      <c r="I16" s="5"/>
      <c r="J16" s="5"/>
      <c r="K16" s="5"/>
      <c r="L16" s="5"/>
      <c r="M16" s="5"/>
    </row>
    <row r="17" spans="1:13" ht="15" customHeight="1" x14ac:dyDescent="0.25">
      <c r="J17" s="5"/>
      <c r="K17" s="5"/>
      <c r="L17" s="5"/>
      <c r="M17" s="5"/>
    </row>
    <row r="18" spans="1:13" ht="15" customHeight="1" x14ac:dyDescent="0.25">
      <c r="A18" s="4" t="s">
        <v>8</v>
      </c>
      <c r="C18" s="5" t="s">
        <v>91</v>
      </c>
      <c r="J18" s="5"/>
      <c r="K18" s="5"/>
      <c r="L18" s="5"/>
      <c r="M18" s="5"/>
    </row>
    <row r="19" spans="1:13" ht="15" customHeight="1" x14ac:dyDescent="0.25">
      <c r="J19" s="5"/>
      <c r="K19" s="5"/>
      <c r="L19" s="5"/>
      <c r="M19" s="5"/>
    </row>
    <row r="20" spans="1:13" ht="15" customHeight="1" x14ac:dyDescent="0.25">
      <c r="D20" t="s">
        <v>131</v>
      </c>
      <c r="E20" s="109">
        <f>I6/SUM(I7,I8,H9)</f>
        <v>0.33232118758434548</v>
      </c>
      <c r="J20" s="5"/>
      <c r="K20" s="5"/>
      <c r="L20" s="5"/>
      <c r="M20" s="5"/>
    </row>
    <row r="21" spans="1:13" ht="15" customHeight="1" x14ac:dyDescent="0.25">
      <c r="E21" s="5">
        <f>SUM(I13:I14,H15)</f>
        <v>14805</v>
      </c>
      <c r="J21" s="5"/>
      <c r="K21" s="5"/>
      <c r="L21" s="5"/>
      <c r="M21" s="5"/>
    </row>
    <row r="22" spans="1:13" ht="15" customHeight="1" x14ac:dyDescent="0.25">
      <c r="C22" s="5"/>
      <c r="D22" s="5"/>
      <c r="E22" s="12">
        <f>E20*E21</f>
        <v>4920.0151821862346</v>
      </c>
      <c r="F22" s="5"/>
      <c r="G22" s="5"/>
      <c r="H22" s="5"/>
      <c r="I22" s="5"/>
      <c r="J22" s="5"/>
      <c r="K22" s="5"/>
      <c r="L22" s="5"/>
      <c r="M22" s="5"/>
    </row>
    <row r="23" spans="1:13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customHeight="1" x14ac:dyDescent="0.25">
      <c r="A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</sheetData>
  <hyperlinks>
    <hyperlink ref="M1" location="TOC!A1" display="TOC!A1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M64"/>
  <sheetViews>
    <sheetView zoomScale="121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</cols>
  <sheetData>
    <row r="1" spans="1:13" ht="15" customHeight="1" x14ac:dyDescent="0.25">
      <c r="A1" s="4" t="s">
        <v>3</v>
      </c>
      <c r="C1" t="s">
        <v>27</v>
      </c>
      <c r="D1" s="14"/>
      <c r="M1" s="9" t="s">
        <v>7</v>
      </c>
    </row>
    <row r="2" spans="1:13" ht="15" customHeight="1" x14ac:dyDescent="0.25">
      <c r="A2" s="4" t="s">
        <v>4</v>
      </c>
      <c r="C2" t="s">
        <v>92</v>
      </c>
      <c r="M2" t="s">
        <v>142</v>
      </c>
    </row>
    <row r="3" spans="1:13" ht="15" customHeight="1" x14ac:dyDescent="0.25">
      <c r="A3" s="4" t="s">
        <v>5</v>
      </c>
      <c r="C3" t="s">
        <v>93</v>
      </c>
    </row>
    <row r="4" spans="1:13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" customHeight="1" x14ac:dyDescent="0.25">
      <c r="A5" s="12" t="s">
        <v>6</v>
      </c>
      <c r="C5" s="21"/>
      <c r="D5" s="22"/>
      <c r="E5" s="23"/>
      <c r="F5" s="22"/>
      <c r="G5" s="74" t="s">
        <v>32</v>
      </c>
      <c r="H5" s="59" t="s">
        <v>33</v>
      </c>
      <c r="M5" s="5"/>
    </row>
    <row r="6" spans="1:13" ht="15" customHeight="1" x14ac:dyDescent="0.25">
      <c r="A6" s="16"/>
      <c r="C6" s="39" t="s">
        <v>59</v>
      </c>
      <c r="D6" s="27"/>
      <c r="E6" s="28"/>
      <c r="F6" s="40" t="s">
        <v>31</v>
      </c>
      <c r="G6" s="60" t="s">
        <v>61</v>
      </c>
      <c r="H6" s="60" t="s">
        <v>61</v>
      </c>
      <c r="M6" s="5"/>
    </row>
    <row r="7" spans="1:13" ht="15" customHeight="1" x14ac:dyDescent="0.25">
      <c r="C7" s="21" t="s">
        <v>62</v>
      </c>
      <c r="D7" s="22"/>
      <c r="E7" s="23"/>
      <c r="F7" s="31" t="s">
        <v>12</v>
      </c>
      <c r="G7" s="34">
        <v>18000</v>
      </c>
      <c r="H7" s="17">
        <v>21400</v>
      </c>
      <c r="I7" s="5">
        <f>AVERAGE(G7:H7)</f>
        <v>19700</v>
      </c>
      <c r="M7" s="5"/>
    </row>
    <row r="8" spans="1:13" ht="15" customHeight="1" x14ac:dyDescent="0.25">
      <c r="A8" s="12"/>
      <c r="B8" s="5"/>
      <c r="C8" s="21" t="s">
        <v>38</v>
      </c>
      <c r="D8" s="22"/>
      <c r="E8" s="23"/>
      <c r="F8" s="31" t="s">
        <v>65</v>
      </c>
      <c r="G8" s="34">
        <v>37100</v>
      </c>
      <c r="H8" s="34">
        <v>39000</v>
      </c>
      <c r="I8" s="5">
        <f>AVERAGE(G8:H8)</f>
        <v>38050</v>
      </c>
      <c r="M8" s="5"/>
    </row>
    <row r="9" spans="1:13" ht="15" customHeight="1" x14ac:dyDescent="0.25">
      <c r="A9" s="5"/>
      <c r="B9" s="5"/>
      <c r="C9" s="24" t="s">
        <v>36</v>
      </c>
      <c r="E9" s="25"/>
      <c r="F9" s="32" t="s">
        <v>37</v>
      </c>
      <c r="G9" s="17">
        <v>8500</v>
      </c>
      <c r="H9" s="17">
        <v>10200</v>
      </c>
      <c r="I9" s="5">
        <f>AVERAGE(G9:H9)</f>
        <v>9350</v>
      </c>
      <c r="M9" s="5"/>
    </row>
    <row r="10" spans="1:13" ht="15" customHeight="1" x14ac:dyDescent="0.25">
      <c r="A10" s="5"/>
      <c r="B10" s="5"/>
      <c r="C10" s="26" t="s">
        <v>68</v>
      </c>
      <c r="D10" s="27"/>
      <c r="E10" s="28"/>
      <c r="F10" s="33" t="s">
        <v>35</v>
      </c>
      <c r="G10" s="19">
        <v>21600</v>
      </c>
      <c r="H10" s="19">
        <v>23110</v>
      </c>
      <c r="M10" s="5"/>
    </row>
    <row r="11" spans="1:13" ht="15" customHeight="1" x14ac:dyDescent="0.25">
      <c r="A11" s="5"/>
      <c r="B11" s="5"/>
      <c r="C11" s="24" t="s">
        <v>40</v>
      </c>
      <c r="E11" s="25"/>
      <c r="F11" s="32" t="s">
        <v>41</v>
      </c>
      <c r="G11" s="17">
        <v>3340</v>
      </c>
      <c r="H11" s="17">
        <v>4180</v>
      </c>
      <c r="I11" s="5">
        <f>AVERAGE(G11:H11)</f>
        <v>3760</v>
      </c>
      <c r="M11" s="5"/>
    </row>
    <row r="12" spans="1:13" ht="15" customHeight="1" x14ac:dyDescent="0.25">
      <c r="A12" s="5"/>
      <c r="B12" s="5"/>
      <c r="C12" s="26" t="s">
        <v>42</v>
      </c>
      <c r="D12" s="27"/>
      <c r="E12" s="28"/>
      <c r="F12" s="33" t="s">
        <v>43</v>
      </c>
      <c r="G12" s="75">
        <v>1360</v>
      </c>
      <c r="H12" s="75">
        <v>1480</v>
      </c>
      <c r="I12" s="5">
        <f>AVERAGE(G12:H12)</f>
        <v>1420</v>
      </c>
      <c r="M12" s="5"/>
    </row>
    <row r="13" spans="1:13" ht="15" customHeight="1" x14ac:dyDescent="0.25">
      <c r="A13" s="5"/>
      <c r="B13" s="5"/>
      <c r="M13" s="5"/>
    </row>
    <row r="14" spans="1:13" ht="15" customHeight="1" x14ac:dyDescent="0.25">
      <c r="A14" s="5"/>
      <c r="B14" s="5"/>
      <c r="C14" t="s">
        <v>94</v>
      </c>
      <c r="F14" s="76">
        <v>0.28999999999999998</v>
      </c>
      <c r="I14" s="5"/>
      <c r="J14" s="5"/>
      <c r="K14" s="5"/>
      <c r="L14" s="5"/>
      <c r="M14" s="5"/>
    </row>
    <row r="15" spans="1:13" ht="15" customHeight="1" x14ac:dyDescent="0.25">
      <c r="H15" s="5"/>
      <c r="I15" s="5"/>
      <c r="M15" s="5"/>
    </row>
    <row r="16" spans="1:13" ht="15" customHeight="1" x14ac:dyDescent="0.25">
      <c r="M16" s="5"/>
    </row>
    <row r="17" spans="1:13" ht="15" customHeight="1" x14ac:dyDescent="0.25">
      <c r="A17" s="4" t="s">
        <v>54</v>
      </c>
      <c r="C17" t="s">
        <v>95</v>
      </c>
      <c r="M17" s="5"/>
    </row>
    <row r="18" spans="1:13" ht="15" customHeight="1" x14ac:dyDescent="0.25">
      <c r="M18" s="5"/>
    </row>
    <row r="19" spans="1:13" ht="15" customHeight="1" x14ac:dyDescent="0.25">
      <c r="A19" s="4"/>
      <c r="C19" t="s">
        <v>130</v>
      </c>
      <c r="D19" s="12">
        <f>SUM(I7,I8,I9,I11)-I12</f>
        <v>69440</v>
      </c>
      <c r="M19" s="5"/>
    </row>
    <row r="20" spans="1:13" ht="15" customHeight="1" x14ac:dyDescent="0.25">
      <c r="M20" s="5"/>
    </row>
    <row r="21" spans="1:13" ht="15" customHeight="1" x14ac:dyDescent="0.25">
      <c r="D21">
        <f>F14*I9</f>
        <v>2711.5</v>
      </c>
      <c r="M21" s="5"/>
    </row>
    <row r="22" spans="1:13" ht="15" customHeight="1" x14ac:dyDescent="0.25">
      <c r="C22" t="s">
        <v>136</v>
      </c>
      <c r="D22" s="12">
        <f>SUM(I8,I9,I11)-I12-D21</f>
        <v>47028.5</v>
      </c>
      <c r="M22" s="5"/>
    </row>
    <row r="23" spans="1:13" ht="15" customHeight="1" x14ac:dyDescent="0.25">
      <c r="M23" s="5"/>
    </row>
    <row r="24" spans="1:13" ht="15" customHeight="1" x14ac:dyDescent="0.25">
      <c r="M24" s="5"/>
    </row>
    <row r="25" spans="1:13" ht="15" customHeight="1" x14ac:dyDescent="0.25">
      <c r="M25" s="5"/>
    </row>
    <row r="26" spans="1:13" ht="15" customHeight="1" x14ac:dyDescent="0.25">
      <c r="M26" s="5"/>
    </row>
    <row r="27" spans="1:13" ht="15" customHeight="1" x14ac:dyDescent="0.25">
      <c r="M27" s="5"/>
    </row>
    <row r="28" spans="1:13" ht="15" customHeight="1" x14ac:dyDescent="0.25">
      <c r="M28" s="5"/>
    </row>
    <row r="29" spans="1:13" ht="15" customHeight="1" x14ac:dyDescent="0.25">
      <c r="M29" s="5"/>
    </row>
    <row r="30" spans="1:13" ht="15" customHeight="1" x14ac:dyDescent="0.25">
      <c r="M30" s="5"/>
    </row>
    <row r="31" spans="1:13" ht="15" customHeight="1" x14ac:dyDescent="0.25">
      <c r="M31" s="5"/>
    </row>
    <row r="32" spans="1:13" ht="15" customHeight="1" x14ac:dyDescent="0.25">
      <c r="M32" s="11"/>
    </row>
    <row r="33" spans="1:13" ht="15" customHeight="1" x14ac:dyDescent="0.25">
      <c r="M33" s="11"/>
    </row>
    <row r="34" spans="1:13" ht="15" customHeight="1" x14ac:dyDescent="0.25">
      <c r="M34" s="11"/>
    </row>
    <row r="35" spans="1:13" ht="15" customHeight="1" x14ac:dyDescent="0.25">
      <c r="M35" s="11"/>
    </row>
    <row r="36" spans="1:13" ht="15" customHeight="1" x14ac:dyDescent="0.25">
      <c r="M36" s="11"/>
    </row>
    <row r="37" spans="1:13" ht="15" customHeight="1" x14ac:dyDescent="0.25">
      <c r="M37" s="11"/>
    </row>
    <row r="38" spans="1:13" ht="15" customHeight="1" x14ac:dyDescent="0.25">
      <c r="M38" s="11"/>
    </row>
    <row r="39" spans="1:13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11"/>
      <c r="K39" s="11"/>
      <c r="L39" s="11"/>
      <c r="M39" s="11"/>
    </row>
    <row r="40" spans="1:13" ht="1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11"/>
      <c r="K40" s="11"/>
      <c r="L40" s="11"/>
      <c r="M40" s="11"/>
    </row>
    <row r="41" spans="1:13" ht="1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11"/>
      <c r="K41" s="11"/>
      <c r="L41" s="11"/>
      <c r="M41" s="11"/>
    </row>
    <row r="42" spans="1:13" ht="1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11"/>
      <c r="K42" s="11"/>
      <c r="L42" s="11"/>
      <c r="M42" s="11"/>
    </row>
    <row r="43" spans="1:13" ht="1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11"/>
      <c r="K43" s="11"/>
      <c r="L43" s="11"/>
      <c r="M43" s="11"/>
    </row>
    <row r="44" spans="1:13" ht="1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11"/>
      <c r="K44" s="11"/>
      <c r="L44" s="11"/>
      <c r="M44" s="11"/>
    </row>
    <row r="45" spans="1:13" ht="1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11"/>
      <c r="K45" s="11"/>
      <c r="L45" s="11"/>
      <c r="M45" s="11"/>
    </row>
    <row r="46" spans="1:13" ht="1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11"/>
      <c r="K46" s="11"/>
      <c r="L46" s="11"/>
      <c r="M46" s="11"/>
    </row>
    <row r="47" spans="1:13" ht="1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11"/>
      <c r="K47" s="11"/>
      <c r="L47" s="11"/>
      <c r="M47" s="11"/>
    </row>
    <row r="48" spans="1:13" ht="1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11"/>
      <c r="K48" s="11"/>
      <c r="L48" s="11"/>
      <c r="M48" s="11"/>
    </row>
    <row r="49" spans="1:13" ht="1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11"/>
      <c r="K49" s="11"/>
      <c r="L49" s="11"/>
      <c r="M49" s="11"/>
    </row>
    <row r="50" spans="1:13" ht="15" customHeight="1" x14ac:dyDescent="0.25"/>
    <row r="51" spans="1:13" ht="15" customHeight="1" x14ac:dyDescent="0.25"/>
    <row r="52" spans="1:13" ht="15" customHeight="1" x14ac:dyDescent="0.25"/>
    <row r="53" spans="1:13" ht="15" customHeight="1" x14ac:dyDescent="0.25"/>
    <row r="54" spans="1:13" ht="15" customHeight="1" x14ac:dyDescent="0.25"/>
    <row r="55" spans="1:13" ht="15" customHeight="1" x14ac:dyDescent="0.25"/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/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</sheetData>
  <hyperlinks>
    <hyperlink ref="M1" location="TOC!A1" display="TOC!A1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M64"/>
  <sheetViews>
    <sheetView zoomScale="108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</cols>
  <sheetData>
    <row r="1" spans="1:13" ht="15" customHeight="1" x14ac:dyDescent="0.25">
      <c r="A1" s="4" t="s">
        <v>3</v>
      </c>
      <c r="C1" t="s">
        <v>27</v>
      </c>
      <c r="D1" s="14"/>
      <c r="M1" s="9" t="s">
        <v>7</v>
      </c>
    </row>
    <row r="2" spans="1:13" ht="15" customHeight="1" x14ac:dyDescent="0.25">
      <c r="A2" s="4" t="s">
        <v>4</v>
      </c>
      <c r="C2" t="s">
        <v>96</v>
      </c>
    </row>
    <row r="3" spans="1:13" ht="15" customHeight="1" x14ac:dyDescent="0.25">
      <c r="A3" s="4" t="s">
        <v>5</v>
      </c>
      <c r="C3" t="s">
        <v>22</v>
      </c>
    </row>
    <row r="4" spans="1:13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" customHeight="1" x14ac:dyDescent="0.25">
      <c r="A5" s="12" t="s">
        <v>6</v>
      </c>
      <c r="C5" s="77"/>
      <c r="D5" s="78"/>
      <c r="E5" s="78"/>
      <c r="F5" s="78"/>
      <c r="G5" s="79"/>
      <c r="H5" s="80" t="s">
        <v>32</v>
      </c>
      <c r="I5" s="81" t="s">
        <v>33</v>
      </c>
      <c r="K5" s="5"/>
      <c r="L5" s="5"/>
      <c r="M5" s="5"/>
    </row>
    <row r="6" spans="1:13" ht="15" customHeight="1" x14ac:dyDescent="0.25">
      <c r="A6" s="16"/>
      <c r="C6" s="77" t="s">
        <v>97</v>
      </c>
      <c r="D6" s="78"/>
      <c r="E6" s="78"/>
      <c r="F6" s="78"/>
      <c r="G6" s="79" t="s">
        <v>98</v>
      </c>
      <c r="H6" s="36">
        <v>2100</v>
      </c>
      <c r="I6" s="34">
        <v>2400</v>
      </c>
      <c r="K6" s="5"/>
      <c r="L6" s="5"/>
      <c r="M6" s="5"/>
    </row>
    <row r="7" spans="1:13" ht="15" customHeight="1" x14ac:dyDescent="0.25">
      <c r="C7" s="49" t="s">
        <v>99</v>
      </c>
      <c r="D7" s="5"/>
      <c r="E7" s="5"/>
      <c r="F7" s="5"/>
      <c r="G7" s="82" t="s">
        <v>100</v>
      </c>
      <c r="H7" s="55">
        <v>12900</v>
      </c>
      <c r="I7" s="17">
        <v>21200</v>
      </c>
      <c r="K7" s="5"/>
      <c r="L7" s="5"/>
      <c r="M7" s="5"/>
    </row>
    <row r="8" spans="1:13" ht="15" customHeight="1" x14ac:dyDescent="0.25">
      <c r="A8" s="12"/>
      <c r="B8" s="5"/>
      <c r="C8" s="49" t="s">
        <v>101</v>
      </c>
      <c r="D8" s="5"/>
      <c r="E8" s="5"/>
      <c r="F8" s="5"/>
      <c r="G8" s="82" t="s">
        <v>12</v>
      </c>
      <c r="H8" s="55">
        <v>130400</v>
      </c>
      <c r="I8" s="17">
        <v>179100</v>
      </c>
      <c r="J8" s="5">
        <f>AVERAGE(H8:I8)</f>
        <v>154750</v>
      </c>
      <c r="K8" s="5"/>
      <c r="L8" s="5"/>
      <c r="M8" s="5"/>
    </row>
    <row r="9" spans="1:13" ht="15" customHeight="1" x14ac:dyDescent="0.35">
      <c r="A9" s="5"/>
      <c r="B9" s="5"/>
      <c r="C9" s="47" t="s">
        <v>102</v>
      </c>
      <c r="D9" s="18"/>
      <c r="E9" s="18"/>
      <c r="F9" s="18"/>
      <c r="G9" s="83" t="s">
        <v>73</v>
      </c>
      <c r="H9" s="37">
        <v>9600</v>
      </c>
      <c r="I9" s="19">
        <v>11900</v>
      </c>
      <c r="J9" s="5"/>
      <c r="K9" s="5"/>
      <c r="L9" s="5"/>
      <c r="M9" s="5"/>
    </row>
    <row r="10" spans="1:13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5" customHeight="1" x14ac:dyDescent="0.25">
      <c r="A11" s="5"/>
      <c r="B11" s="5"/>
      <c r="C11" s="77"/>
      <c r="D11" s="78"/>
      <c r="E11" s="78"/>
      <c r="F11" s="84"/>
      <c r="G11" s="85"/>
      <c r="H11" s="86" t="s">
        <v>104</v>
      </c>
      <c r="I11" s="20"/>
      <c r="J11" s="87" t="s">
        <v>105</v>
      </c>
      <c r="K11" s="20"/>
      <c r="L11" s="5"/>
      <c r="M11" s="5"/>
    </row>
    <row r="12" spans="1:13" ht="15" customHeight="1" x14ac:dyDescent="0.25">
      <c r="A12" s="5"/>
      <c r="B12" s="5"/>
      <c r="C12" s="47"/>
      <c r="D12" s="18"/>
      <c r="E12" s="18"/>
      <c r="F12" s="30"/>
      <c r="G12" s="88"/>
      <c r="H12" s="89" t="s">
        <v>32</v>
      </c>
      <c r="I12" s="90" t="s">
        <v>33</v>
      </c>
      <c r="J12" s="91" t="s">
        <v>32</v>
      </c>
      <c r="K12" s="90" t="s">
        <v>33</v>
      </c>
      <c r="L12" s="5" t="s">
        <v>140</v>
      </c>
      <c r="M12" s="5" t="s">
        <v>141</v>
      </c>
    </row>
    <row r="13" spans="1:13" ht="15" customHeight="1" x14ac:dyDescent="0.25">
      <c r="A13" s="5"/>
      <c r="B13" s="5"/>
      <c r="C13" s="92" t="s">
        <v>106</v>
      </c>
      <c r="D13" s="93"/>
      <c r="E13" s="93"/>
      <c r="F13" s="94"/>
      <c r="G13" s="79" t="s">
        <v>11</v>
      </c>
      <c r="H13" s="95">
        <v>13100</v>
      </c>
      <c r="I13" s="34">
        <v>16000</v>
      </c>
      <c r="J13" s="96">
        <v>24300</v>
      </c>
      <c r="K13" s="34">
        <v>28600</v>
      </c>
      <c r="L13" s="5"/>
      <c r="M13" s="5"/>
    </row>
    <row r="14" spans="1:13" ht="15" customHeight="1" x14ac:dyDescent="0.25">
      <c r="A14" s="5"/>
      <c r="B14" s="5"/>
      <c r="C14" s="97" t="s">
        <v>107</v>
      </c>
      <c r="D14" s="98"/>
      <c r="E14" s="98"/>
      <c r="F14" s="99"/>
      <c r="G14" s="82" t="s">
        <v>49</v>
      </c>
      <c r="H14" s="45">
        <v>1200</v>
      </c>
      <c r="I14" s="17">
        <v>1200</v>
      </c>
      <c r="J14" s="42">
        <v>3000</v>
      </c>
      <c r="K14" s="17">
        <v>2300</v>
      </c>
      <c r="L14" s="5"/>
      <c r="M14" s="5"/>
    </row>
    <row r="15" spans="1:13" ht="15" customHeight="1" x14ac:dyDescent="0.25">
      <c r="C15" s="97" t="s">
        <v>108</v>
      </c>
      <c r="D15" s="98"/>
      <c r="E15" s="98"/>
      <c r="F15" s="99"/>
      <c r="G15" s="82" t="s">
        <v>109</v>
      </c>
      <c r="H15" s="45">
        <v>2800</v>
      </c>
      <c r="I15" s="17">
        <v>3700</v>
      </c>
      <c r="J15" s="42">
        <v>6500</v>
      </c>
      <c r="K15" s="17">
        <v>7600</v>
      </c>
      <c r="L15" s="5"/>
      <c r="M15" s="5"/>
    </row>
    <row r="16" spans="1:13" ht="15" customHeight="1" x14ac:dyDescent="0.25">
      <c r="C16" s="100" t="s">
        <v>110</v>
      </c>
      <c r="D16" s="35"/>
      <c r="E16" s="35"/>
      <c r="F16" s="101"/>
      <c r="G16" s="83" t="s">
        <v>111</v>
      </c>
      <c r="H16" s="46">
        <v>4600</v>
      </c>
      <c r="I16" s="19">
        <v>5900</v>
      </c>
      <c r="J16" s="43">
        <v>11300</v>
      </c>
      <c r="K16" s="19">
        <v>11000</v>
      </c>
      <c r="L16" s="5"/>
      <c r="M16" s="5"/>
    </row>
    <row r="17" spans="1:13" ht="15" customHeight="1" x14ac:dyDescent="0.25">
      <c r="C17" s="49" t="s">
        <v>112</v>
      </c>
      <c r="D17" s="5"/>
      <c r="E17" s="5"/>
      <c r="F17" s="29"/>
      <c r="G17" s="82" t="s">
        <v>113</v>
      </c>
      <c r="H17" s="45">
        <v>76400</v>
      </c>
      <c r="I17" s="17">
        <v>70000</v>
      </c>
      <c r="J17" s="42">
        <v>125400</v>
      </c>
      <c r="K17" s="17">
        <v>119600</v>
      </c>
      <c r="L17" s="5"/>
      <c r="M17" s="5"/>
    </row>
    <row r="18" spans="1:13" ht="15" customHeight="1" x14ac:dyDescent="0.25">
      <c r="C18" s="102" t="s">
        <v>103</v>
      </c>
      <c r="D18" s="103"/>
      <c r="E18" s="103"/>
      <c r="F18" s="104"/>
      <c r="G18" s="82" t="s">
        <v>114</v>
      </c>
      <c r="H18" s="45">
        <v>54100</v>
      </c>
      <c r="I18" s="104">
        <v>72200</v>
      </c>
      <c r="J18" s="42">
        <v>143400</v>
      </c>
      <c r="K18" s="104">
        <v>128800</v>
      </c>
      <c r="L18" s="5"/>
      <c r="M18" s="5"/>
    </row>
    <row r="19" spans="1:13" ht="15" customHeight="1" x14ac:dyDescent="0.25">
      <c r="A19" s="4"/>
      <c r="B19" s="15"/>
      <c r="C19" s="49" t="s">
        <v>115</v>
      </c>
      <c r="D19" s="5"/>
      <c r="E19" s="5"/>
      <c r="F19" s="29"/>
      <c r="G19" s="82" t="s">
        <v>39</v>
      </c>
      <c r="H19" s="45">
        <v>28600</v>
      </c>
      <c r="I19" s="17">
        <v>23500</v>
      </c>
      <c r="J19" s="42">
        <v>49000</v>
      </c>
      <c r="K19" s="17">
        <v>54000</v>
      </c>
      <c r="L19" s="5">
        <f>AVERAGE(H19,I19)</f>
        <v>26050</v>
      </c>
      <c r="M19" s="5">
        <f>AVERAGE(J19,K19)</f>
        <v>51500</v>
      </c>
    </row>
    <row r="20" spans="1:13" ht="15" customHeight="1" x14ac:dyDescent="0.25">
      <c r="C20" s="49" t="s">
        <v>116</v>
      </c>
      <c r="F20" s="25"/>
      <c r="G20" s="82" t="s">
        <v>37</v>
      </c>
      <c r="H20" s="45">
        <v>28700</v>
      </c>
      <c r="I20" s="17">
        <v>28900</v>
      </c>
      <c r="J20" s="42">
        <v>57200</v>
      </c>
      <c r="K20" s="17">
        <v>53400</v>
      </c>
      <c r="L20" s="5">
        <f>AVERAGE(H20,I20)</f>
        <v>28800</v>
      </c>
      <c r="M20" s="5">
        <f>AVERAGE(J20,K20)</f>
        <v>55300</v>
      </c>
    </row>
    <row r="21" spans="1:13" ht="15" customHeight="1" x14ac:dyDescent="0.25">
      <c r="B21" s="15"/>
      <c r="C21" s="49" t="s">
        <v>42</v>
      </c>
      <c r="F21" s="25"/>
      <c r="G21" s="82" t="s">
        <v>43</v>
      </c>
      <c r="H21" s="45">
        <v>6100</v>
      </c>
      <c r="I21" s="17">
        <v>7000</v>
      </c>
      <c r="J21" s="42">
        <v>14800</v>
      </c>
      <c r="K21" s="17">
        <v>14500</v>
      </c>
      <c r="L21" s="5">
        <f>AVERAGE(H21,I21)</f>
        <v>6550</v>
      </c>
      <c r="M21" s="5">
        <f>AVERAGE(J21,K21)</f>
        <v>14650</v>
      </c>
    </row>
    <row r="22" spans="1:13" ht="15" customHeight="1" x14ac:dyDescent="0.25">
      <c r="C22" s="105" t="s">
        <v>117</v>
      </c>
      <c r="D22" s="38"/>
      <c r="E22" s="38"/>
      <c r="F22" s="106"/>
      <c r="G22" s="48" t="s">
        <v>118</v>
      </c>
      <c r="H22" s="107">
        <v>48000</v>
      </c>
      <c r="I22" s="51">
        <v>48500</v>
      </c>
      <c r="J22" s="50">
        <v>86300</v>
      </c>
      <c r="K22" s="51">
        <v>96000</v>
      </c>
      <c r="L22" s="5"/>
      <c r="M22" s="5"/>
    </row>
    <row r="23" spans="1:13" ht="15" customHeight="1" x14ac:dyDescent="0.25">
      <c r="C23" s="118" t="s">
        <v>119</v>
      </c>
      <c r="F23" s="25"/>
      <c r="G23" s="82" t="s">
        <v>120</v>
      </c>
      <c r="H23" s="45">
        <v>2400</v>
      </c>
      <c r="I23" s="17">
        <v>1700</v>
      </c>
      <c r="J23" s="42">
        <v>4000</v>
      </c>
      <c r="K23" s="17">
        <v>4800</v>
      </c>
      <c r="L23" s="5"/>
      <c r="M23" s="5"/>
    </row>
    <row r="24" spans="1:13" ht="15" customHeight="1" x14ac:dyDescent="0.25">
      <c r="C24" s="119" t="s">
        <v>121</v>
      </c>
      <c r="D24" s="27"/>
      <c r="E24" s="27"/>
      <c r="F24" s="28"/>
      <c r="G24" s="83" t="s">
        <v>122</v>
      </c>
      <c r="H24" s="46">
        <v>600</v>
      </c>
      <c r="I24" s="19">
        <v>700</v>
      </c>
      <c r="J24" s="43">
        <v>1100</v>
      </c>
      <c r="K24" s="19">
        <v>1500</v>
      </c>
      <c r="L24" s="5"/>
      <c r="M24" s="5"/>
    </row>
    <row r="25" spans="1:13" ht="15" customHeight="1" x14ac:dyDescent="0.25">
      <c r="K25" s="5"/>
      <c r="L25" s="5"/>
      <c r="M25" s="5"/>
    </row>
    <row r="26" spans="1:13" ht="15" customHeight="1" x14ac:dyDescent="0.25">
      <c r="K26" s="5"/>
      <c r="L26" s="5"/>
      <c r="M26" s="5"/>
    </row>
    <row r="27" spans="1:13" ht="15" customHeight="1" x14ac:dyDescent="0.25">
      <c r="A27" s="4" t="s">
        <v>8</v>
      </c>
      <c r="C27" s="5" t="s">
        <v>123</v>
      </c>
      <c r="K27" s="5"/>
      <c r="L27" s="5"/>
      <c r="M27" s="5"/>
    </row>
    <row r="28" spans="1:13" ht="15" customHeight="1" x14ac:dyDescent="0.25">
      <c r="K28" s="5"/>
      <c r="L28" s="5"/>
      <c r="M28" s="5"/>
    </row>
    <row r="29" spans="1:13" ht="15" customHeight="1" x14ac:dyDescent="0.25">
      <c r="C29" s="5">
        <f>I9</f>
        <v>11900</v>
      </c>
      <c r="E29" t="s">
        <v>139</v>
      </c>
      <c r="G29" s="5">
        <f>J8</f>
        <v>154750</v>
      </c>
      <c r="H29" s="116">
        <f>SUM(K18,M19,M20)</f>
        <v>235600</v>
      </c>
      <c r="I29" s="109">
        <f>G29/H29</f>
        <v>0.65683361629881154</v>
      </c>
      <c r="J29" s="115" t="s">
        <v>143</v>
      </c>
      <c r="K29" s="5"/>
      <c r="L29" s="5"/>
      <c r="M29" s="5"/>
    </row>
    <row r="30" spans="1:13" ht="15" customHeight="1" x14ac:dyDescent="0.25">
      <c r="C30" s="5">
        <f>I18</f>
        <v>72200</v>
      </c>
      <c r="H30" s="116">
        <f>SUM(I18,L19,L20)</f>
        <v>127050</v>
      </c>
      <c r="K30" s="5"/>
      <c r="L30" s="5"/>
      <c r="M30" s="5"/>
    </row>
    <row r="31" spans="1:13" ht="15" customHeight="1" x14ac:dyDescent="0.25">
      <c r="H31" s="12">
        <f>H30*I29</f>
        <v>83450.710950764013</v>
      </c>
      <c r="K31" s="5"/>
      <c r="L31" s="5"/>
      <c r="M31" s="5"/>
    </row>
    <row r="32" spans="1:13" ht="15" customHeight="1" x14ac:dyDescent="0.25">
      <c r="C32" s="5">
        <f>SUM(I13:I16)</f>
        <v>26800</v>
      </c>
      <c r="K32" s="11"/>
      <c r="L32" s="11"/>
      <c r="M32" s="11"/>
    </row>
    <row r="33" spans="1:13" ht="15" customHeight="1" x14ac:dyDescent="0.25">
      <c r="C33" s="5">
        <f>I22</f>
        <v>48500</v>
      </c>
      <c r="K33" s="11"/>
      <c r="L33" s="11"/>
      <c r="M33" s="11"/>
    </row>
    <row r="34" spans="1:13" ht="15" customHeight="1" x14ac:dyDescent="0.25">
      <c r="C34" s="5"/>
      <c r="K34" s="11"/>
      <c r="L34" s="11"/>
      <c r="M34" s="11"/>
    </row>
    <row r="35" spans="1:13" ht="15" customHeight="1" x14ac:dyDescent="0.25">
      <c r="C35" s="117">
        <f>SUM(C29:C30)-SUM(C32:C33)+I23-I24</f>
        <v>9800</v>
      </c>
      <c r="K35" s="11"/>
      <c r="L35" s="11"/>
      <c r="M35" s="11"/>
    </row>
    <row r="36" spans="1:13" ht="15" customHeight="1" x14ac:dyDescent="0.25">
      <c r="K36" s="11"/>
      <c r="L36" s="11"/>
      <c r="M36" s="11"/>
    </row>
    <row r="37" spans="1:13" ht="15" customHeight="1" x14ac:dyDescent="0.25">
      <c r="C37" s="113">
        <f>C35/H31</f>
        <v>0.11743458969189619</v>
      </c>
      <c r="K37" s="11"/>
      <c r="L37" s="11"/>
      <c r="M37" s="11"/>
    </row>
    <row r="38" spans="1:13" ht="15" customHeight="1" x14ac:dyDescent="0.25">
      <c r="K38" s="11"/>
      <c r="L38" s="11"/>
      <c r="M38" s="11"/>
    </row>
    <row r="39" spans="1:13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11"/>
      <c r="K39" s="11"/>
      <c r="L39" s="11"/>
      <c r="M39" s="11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</sheetData>
  <hyperlinks>
    <hyperlink ref="M1" location="TOC!A1" display="TOC!A1" xr:uid="{00000000-0004-0000-06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IEE.IG1</vt:lpstr>
      <vt:lpstr>IEE.IG2</vt:lpstr>
      <vt:lpstr>IEE.IG3</vt:lpstr>
      <vt:lpstr>IEE.SA</vt:lpstr>
      <vt:lpstr>IEE.TIA</vt:lpstr>
      <vt:lpstr>IEE.PL</vt:lpstr>
    </vt:vector>
  </TitlesOfParts>
  <Company>AGCS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YEESUN YEP</cp:lastModifiedBy>
  <dcterms:created xsi:type="dcterms:W3CDTF">2021-02-04T15:51:26Z</dcterms:created>
  <dcterms:modified xsi:type="dcterms:W3CDTF">2024-05-06T15:43:49Z</dcterms:modified>
</cp:coreProperties>
</file>