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/>
  </bookViews>
  <sheets>
    <sheet name="TOC" sheetId="1" r:id="rId1"/>
    <sheet name="Taxes 1" sheetId="7" r:id="rId2"/>
    <sheet name="Taxes 2" sheetId="5" r:id="rId3"/>
    <sheet name="BEAT Tax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8" l="1"/>
  <c r="S31" i="8" s="1"/>
  <c r="T18" i="8"/>
  <c r="T8" i="8"/>
  <c r="R8" i="8"/>
  <c r="R24" i="5"/>
  <c r="T4" i="5"/>
  <c r="T3" i="5"/>
  <c r="R23" i="7"/>
  <c r="X40" i="7"/>
  <c r="R40" i="7"/>
  <c r="V8" i="8" l="1"/>
  <c r="R9" i="8" s="1"/>
  <c r="R13" i="5"/>
  <c r="R14" i="5" s="1"/>
  <c r="W13" i="5"/>
  <c r="U24" i="5"/>
  <c r="V19" i="5"/>
  <c r="V21" i="5" s="1"/>
  <c r="T30" i="5" s="1"/>
  <c r="R10" i="7"/>
  <c r="R11" i="7" s="1"/>
  <c r="R28" i="7" s="1"/>
  <c r="R16" i="7"/>
  <c r="T16" i="7"/>
  <c r="T40" i="7"/>
  <c r="V16" i="7"/>
  <c r="V40" i="7"/>
  <c r="V23" i="7"/>
  <c r="R12" i="8" l="1"/>
  <c r="R13" i="8" s="1"/>
  <c r="W30" i="8" s="1"/>
  <c r="R18" i="8"/>
  <c r="R19" i="8" s="1"/>
  <c r="R24" i="8" s="1"/>
  <c r="R25" i="8" s="1"/>
  <c r="U30" i="8" s="1"/>
  <c r="R41" i="7"/>
  <c r="R17" i="7"/>
  <c r="T28" i="7" s="1"/>
  <c r="W24" i="5"/>
  <c r="R25" i="5" s="1"/>
  <c r="V30" i="5" s="1"/>
  <c r="Y13" i="5"/>
  <c r="V14" i="5" s="1"/>
  <c r="R15" i="5" s="1"/>
  <c r="R30" i="5" s="1"/>
  <c r="T23" i="7"/>
  <c r="R24" i="7" s="1"/>
  <c r="R46" i="7"/>
  <c r="U31" i="8" l="1"/>
  <c r="R32" i="8" s="1"/>
  <c r="R31" i="5"/>
  <c r="X10" i="5" s="1"/>
  <c r="R4" i="5" s="1"/>
  <c r="R5" i="5" s="1"/>
  <c r="V46" i="7"/>
  <c r="R47" i="7" s="1"/>
  <c r="R49" i="7" s="1"/>
  <c r="V28" i="7"/>
  <c r="R29" i="7" s="1"/>
</calcChain>
</file>

<file path=xl/sharedStrings.xml><?xml version="1.0" encoding="utf-8"?>
<sst xmlns="http://schemas.openxmlformats.org/spreadsheetml/2006/main" count="636" uniqueCount="163">
  <si>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</si>
  <si>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</si>
  <si>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</si>
  <si>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</si>
  <si>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</si>
  <si>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</si>
  <si>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</si>
  <si>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</si>
  <si>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</si>
  <si>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CY</t>
  </si>
  <si>
    <t>CY-1</t>
  </si>
  <si>
    <t>Find</t>
  </si>
  <si>
    <t>B</t>
  </si>
  <si>
    <t>=</t>
  </si>
  <si>
    <t>+</t>
  </si>
  <si>
    <t>-</t>
  </si>
  <si>
    <t>D</t>
  </si>
  <si>
    <t>L</t>
  </si>
  <si>
    <t>Exam 6U: Taxes</t>
  </si>
  <si>
    <t>Taxes 1</t>
  </si>
  <si>
    <t>Taxes 2</t>
  </si>
  <si>
    <t>BEAT Tax</t>
  </si>
  <si>
    <t>Tax-Basis Income</t>
  </si>
  <si>
    <r>
      <t xml:space="preserve">Income Tax </t>
    </r>
    <r>
      <rPr>
        <i/>
        <sz val="11"/>
        <color theme="1"/>
        <rFont val="Calibri"/>
        <family val="2"/>
        <scheme val="minor"/>
      </rPr>
      <t>(includes calculating tax-basis income)</t>
    </r>
  </si>
  <si>
    <t>BEAT (Base Erosion &amp; Anti-Abuse Tax)</t>
  </si>
  <si>
    <t>Odomirok - Chapter 26</t>
  </si>
  <si>
    <t>Believe it or not, this is actually an easy problem. You just have to put the right numbers into the formulas.</t>
  </si>
  <si>
    <t>2018.Spring #14</t>
  </si>
  <si>
    <t>TBI</t>
  </si>
  <si>
    <t>TBEP</t>
  </si>
  <si>
    <t>InvInc</t>
  </si>
  <si>
    <t>TBIL</t>
  </si>
  <si>
    <t>policy effective date</t>
  </si>
  <si>
    <t>Jan 1, CY</t>
  </si>
  <si>
    <t>Let's start with the calculations for CY:</t>
  </si>
  <si>
    <t>loss date</t>
  </si>
  <si>
    <t>Dec 31, CY</t>
  </si>
  <si>
    <t>&lt;== reported &amp; recorded on the same day</t>
  </si>
  <si>
    <t>payment date</t>
  </si>
  <si>
    <t>Dec 31, CY+1</t>
  </si>
  <si>
    <t>&lt;== 1 year after loss occurred</t>
  </si>
  <si>
    <t>TBEP is calculated by applying the 'revenue offset':</t>
  </si>
  <si>
    <t>policy premium</t>
  </si>
  <si>
    <r>
      <t xml:space="preserve">    = EP  </t>
    </r>
    <r>
      <rPr>
        <i/>
        <sz val="11"/>
        <color theme="1"/>
        <rFont val="Calibri"/>
        <family val="2"/>
        <scheme val="minor"/>
      </rPr>
      <t>(assume this is on a SAP basis)</t>
    </r>
  </si>
  <si>
    <t>EP</t>
  </si>
  <si>
    <t>x</t>
  </si>
  <si>
    <t>chg(UEP)</t>
  </si>
  <si>
    <t>estimate of loss</t>
  </si>
  <si>
    <r>
      <t xml:space="preserve">    = L  </t>
    </r>
    <r>
      <rPr>
        <i/>
        <sz val="11"/>
        <color theme="1"/>
        <rFont val="Calibri"/>
        <family val="2"/>
        <scheme val="minor"/>
      </rPr>
      <t>(undiscounted)</t>
    </r>
  </si>
  <si>
    <t>investment rate</t>
  </si>
  <si>
    <t xml:space="preserve">    = i</t>
  </si>
  <si>
    <t>IRS discount rate:</t>
  </si>
  <si>
    <t xml:space="preserve">    = d</t>
  </si>
  <si>
    <t>For InvInc, we assume the EP was invested on the policy effectve date and earns interest for 1 year.</t>
  </si>
  <si>
    <r>
      <t xml:space="preserve">assume there is no UEP </t>
    </r>
    <r>
      <rPr>
        <i/>
        <sz val="11"/>
        <color theme="1"/>
        <rFont val="Calibri"/>
        <family val="2"/>
        <scheme val="minor"/>
      </rPr>
      <t>(Unearned Premium)</t>
    </r>
  </si>
  <si>
    <t>assume the policy is not renewed</t>
  </si>
  <si>
    <t>( 1 + i )</t>
  </si>
  <si>
    <t>Tax-basis income for CY and CY+1</t>
  </si>
  <si>
    <t>For IL, use the formula below and discount the loss back 1 full year from payment date:</t>
  </si>
  <si>
    <t>Further</t>
  </si>
  <si>
    <t>&lt;== this is what we want to calculate</t>
  </si>
  <si>
    <t>Notation</t>
  </si>
  <si>
    <t>Tax-Basis Earned Premium</t>
  </si>
  <si>
    <t>PL</t>
  </si>
  <si>
    <r>
      <t>chg( L</t>
    </r>
    <r>
      <rPr>
        <vertAlign val="super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)</t>
    </r>
  </si>
  <si>
    <t>Investment Income</t>
  </si>
  <si>
    <t>/</t>
  </si>
  <si>
    <t>( 1 + d )</t>
  </si>
  <si>
    <r>
      <t xml:space="preserve">Paid Loss </t>
    </r>
    <r>
      <rPr>
        <i/>
        <sz val="11"/>
        <color theme="1"/>
        <rFont val="Calibri"/>
        <family val="2"/>
        <scheme val="minor"/>
      </rPr>
      <t>(during year)</t>
    </r>
  </si>
  <si>
    <t>IL</t>
  </si>
  <si>
    <r>
      <t xml:space="preserve">Incurred Loss </t>
    </r>
    <r>
      <rPr>
        <i/>
        <sz val="11"/>
        <color theme="1"/>
        <rFont val="Calibri"/>
        <family val="2"/>
        <scheme val="minor"/>
      </rPr>
      <t>(during year)</t>
    </r>
  </si>
  <si>
    <r>
      <t>L</t>
    </r>
    <r>
      <rPr>
        <vertAlign val="superscript"/>
        <sz val="11"/>
        <color theme="1"/>
        <rFont val="Calibri"/>
        <family val="2"/>
        <scheme val="minor"/>
      </rPr>
      <t>D</t>
    </r>
  </si>
  <si>
    <t>Losses after Discounting</t>
  </si>
  <si>
    <t>Substitute these values into the formula for TBI given at the top:</t>
  </si>
  <si>
    <t xml:space="preserve">  &lt;== final answer for year CY</t>
  </si>
  <si>
    <t>Now let's do the calculations for CY+1:</t>
  </si>
  <si>
    <t>Following sample answer 1, we'll assume there was no more EP for CY+1:</t>
  </si>
  <si>
    <r>
      <t xml:space="preserve">For InvInc, calculate the </t>
    </r>
    <r>
      <rPr>
        <b/>
        <sz val="11"/>
        <color theme="1"/>
        <rFont val="Calibri"/>
        <family val="2"/>
        <scheme val="minor"/>
      </rPr>
      <t>additional</t>
    </r>
    <r>
      <rPr>
        <sz val="11"/>
        <color theme="1"/>
        <rFont val="Calibri"/>
        <family val="2"/>
        <scheme val="minor"/>
      </rPr>
      <t xml:space="preserve"> InvInc accrued over year CY+1</t>
    </r>
  </si>
  <si>
    <t>[ 2 years of compunding ]</t>
  </si>
  <si>
    <t>[ 1 year of compunding ]</t>
  </si>
  <si>
    <t xml:space="preserve"> [ EP</t>
  </si>
  <si>
    <r>
      <t>( 1 + i )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]</t>
    </r>
  </si>
  <si>
    <t>[ EP</t>
  </si>
  <si>
    <t>( 1 + i ) ]</t>
  </si>
  <si>
    <r>
      <t>For IL, chg(L</t>
    </r>
    <r>
      <rPr>
        <vertAlign val="super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) is calculated differently for CY+1 because the claim was closed and the reserve went to 0:</t>
    </r>
  </si>
  <si>
    <t>So</t>
  </si>
  <si>
    <t xml:space="preserve">  &lt;== final answer for year CY+1 (if &lt; 0 then it's a loss)</t>
  </si>
  <si>
    <t>2017.Fall #21</t>
  </si>
  <si>
    <t>Main</t>
  </si>
  <si>
    <t>tax</t>
  </si>
  <si>
    <t>TBI is calculated</t>
  </si>
  <si>
    <t>Formula</t>
  </si>
  <si>
    <t>(or RIT)</t>
  </si>
  <si>
    <t>below.</t>
  </si>
  <si>
    <t>written premium</t>
  </si>
  <si>
    <t>WP</t>
  </si>
  <si>
    <t>unearned premium</t>
  </si>
  <si>
    <t>UEP</t>
  </si>
  <si>
    <t>paid loss</t>
  </si>
  <si>
    <t>Step 1:</t>
  </si>
  <si>
    <r>
      <t xml:space="preserve">calculate RTI </t>
    </r>
    <r>
      <rPr>
        <i/>
        <sz val="11"/>
        <color theme="1"/>
        <rFont val="Calibri"/>
        <family val="2"/>
        <scheme val="minor"/>
      </rPr>
      <t>(same as TBI, Tax-Basis Income)</t>
    </r>
  </si>
  <si>
    <t>loss reserves (undiscounted)</t>
  </si>
  <si>
    <r>
      <t>L</t>
    </r>
    <r>
      <rPr>
        <vertAlign val="superscript"/>
        <sz val="11"/>
        <color theme="1"/>
        <rFont val="Calibri"/>
        <family val="2"/>
        <scheme val="minor"/>
      </rPr>
      <t>U</t>
    </r>
  </si>
  <si>
    <t>loss reserves (discounted)</t>
  </si>
  <si>
    <t xml:space="preserve">  &lt;== see steps 1 a,b,c below</t>
  </si>
  <si>
    <t>interest on tax-exemplt municipal bonds</t>
  </si>
  <si>
    <t>dividend income *</t>
  </si>
  <si>
    <t>na</t>
  </si>
  <si>
    <t>1a</t>
  </si>
  <si>
    <t xml:space="preserve">  * Starting 2021.Spring, the dividend income portion is no longer covered in the syllabus.</t>
  </si>
  <si>
    <t>(</t>
  </si>
  <si>
    <t>)</t>
  </si>
  <si>
    <r>
      <t xml:space="preserve">corporate tax rate: </t>
    </r>
    <r>
      <rPr>
        <sz val="11"/>
        <color rgb="FFFF0000"/>
        <rFont val="Calibri"/>
        <family val="2"/>
        <scheme val="minor"/>
      </rPr>
      <t xml:space="preserve">* </t>
    </r>
  </si>
  <si>
    <t>ownership of dividend-paying corporation:</t>
  </si>
  <si>
    <t xml:space="preserve">   * The tax rate was changed from 35% to 21% beginning with the 2021.Spring syllabus</t>
  </si>
  <si>
    <t>1b</t>
  </si>
  <si>
    <t>InvInc:</t>
  </si>
  <si>
    <t xml:space="preserve"> this is simplified for 2021.Spring because dividend income is not covered in the new version of Odomirok</t>
  </si>
  <si>
    <t>Income tax for CY</t>
  </si>
  <si>
    <t>interest on tax-exempt municipal bonds</t>
  </si>
  <si>
    <t>tax rate on bond interest:</t>
  </si>
  <si>
    <t xml:space="preserve"> &lt;== changed from 15% to 25% for 2021.Spring</t>
  </si>
  <si>
    <t>Other</t>
  </si>
  <si>
    <t>taxable portion of interest:</t>
  </si>
  <si>
    <t>RTI</t>
  </si>
  <si>
    <r>
      <t xml:space="preserve">= Regular </t>
    </r>
    <r>
      <rPr>
        <u/>
        <sz val="11"/>
        <color theme="1"/>
        <rFont val="Calibri"/>
        <family val="2"/>
        <scheme val="minor"/>
      </rPr>
      <t>Taxable</t>
    </r>
    <r>
      <rPr>
        <sz val="11"/>
        <color theme="1"/>
        <rFont val="Calibri"/>
        <family val="2"/>
        <scheme val="minor"/>
      </rPr>
      <t xml:space="preserve"> Income </t>
    </r>
    <r>
      <rPr>
        <i/>
        <sz val="11"/>
        <color theme="1"/>
        <rFont val="Calibri"/>
        <family val="2"/>
        <scheme val="minor"/>
      </rPr>
      <t>(same as TBI, Tax-Basis Income)</t>
    </r>
  </si>
  <si>
    <t>RIT</t>
  </si>
  <si>
    <r>
      <t xml:space="preserve">= Regular Income </t>
    </r>
    <r>
      <rPr>
        <sz val="11"/>
        <color rgb="FFFF0000"/>
        <rFont val="Calibri"/>
        <family val="2"/>
        <scheme val="minor"/>
      </rPr>
      <t>Tax</t>
    </r>
  </si>
  <si>
    <t>1c</t>
  </si>
  <si>
    <r>
      <t>chg(L</t>
    </r>
    <r>
      <rPr>
        <vertAlign val="super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)</t>
    </r>
  </si>
  <si>
    <t>AMTI</t>
  </si>
  <si>
    <r>
      <t xml:space="preserve">= Alternative Minimum </t>
    </r>
    <r>
      <rPr>
        <u/>
        <sz val="11"/>
        <color theme="1"/>
        <rFont val="Calibri"/>
        <family val="2"/>
        <scheme val="minor"/>
      </rPr>
      <t>Taxable</t>
    </r>
    <r>
      <rPr>
        <sz val="11"/>
        <color theme="1"/>
        <rFont val="Calibri"/>
        <family val="2"/>
        <scheme val="minor"/>
      </rPr>
      <t xml:space="preserve"> Income</t>
    </r>
  </si>
  <si>
    <t xml:space="preserve"> &lt;== removed from 2021.Spring</t>
  </si>
  <si>
    <t>AMIT</t>
  </si>
  <si>
    <r>
      <t xml:space="preserve">= Alternative Minimum Income </t>
    </r>
    <r>
      <rPr>
        <sz val="11"/>
        <color rgb="FFFF0000"/>
        <rFont val="Calibri"/>
        <family val="2"/>
        <scheme val="minor"/>
      </rPr>
      <t>Tax</t>
    </r>
  </si>
  <si>
    <t>Combining Steps 1a,b,c gives:</t>
  </si>
  <si>
    <t>text example</t>
  </si>
  <si>
    <t>Step 1</t>
  </si>
  <si>
    <t xml:space="preserve"> calculate RIT (Regular Income Tax)</t>
  </si>
  <si>
    <t>Calculate the additional tax due under BEAT.</t>
  </si>
  <si>
    <t>Note that for this example, TBIL includes:</t>
  </si>
  <si>
    <t>losses, expenses, base erosion payments</t>
  </si>
  <si>
    <t>GWP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</si>
  <si>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 coverage starts Jan 1 so GWP = GEP for year</t>
    </r>
  </si>
  <si>
    <t>losses</t>
  </si>
  <si>
    <t>expenses</t>
  </si>
  <si>
    <t>(regular tax rate)</t>
  </si>
  <si>
    <t>base erosion payment to related foreign party</t>
  </si>
  <si>
    <t xml:space="preserve"> * the base erosion payment in the text example was for reinsurance</t>
  </si>
  <si>
    <t>Step 2a</t>
  </si>
  <si>
    <t xml:space="preserve"> calculate Modified Taxable Income (MTI)</t>
  </si>
  <si>
    <t>MTI</t>
  </si>
  <si>
    <t>(base erosion payments)</t>
  </si>
  <si>
    <t>Step 2b</t>
  </si>
  <si>
    <t xml:space="preserve"> calculate Modified Income Tax (MIT)</t>
  </si>
  <si>
    <t>MIT</t>
  </si>
  <si>
    <t>(BEAT tax rate)</t>
  </si>
  <si>
    <t>Step 3</t>
  </si>
  <si>
    <t xml:space="preserve"> calculate the additional tax due under BEAT</t>
  </si>
  <si>
    <t>additional tax</t>
  </si>
  <si>
    <t>max (</t>
  </si>
  <si>
    <t>,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</si>
  <si>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final answer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</si>
</sst>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000"/>
    <numFmt numFmtId="166" formatCode="#,##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</cellStyleXfs>
  <cellXfs count="109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3" fontId="1" fillId="0" borderId="0" xfId="0" applyNumberFormat="1" applyFont="1"/>
    <xf numFmtId="0" fontId="12" fillId="0" borderId="0" xfId="0" applyFont="1"/>
    <xf numFmtId="0" fontId="0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0" fontId="10" fillId="0" borderId="0" xfId="0" applyFont="1"/>
    <xf numFmtId="3" fontId="0" fillId="3" borderId="4" xfId="0" applyNumberFormat="1" applyFont="1" applyFill="1" applyBorder="1"/>
    <xf numFmtId="164" fontId="0" fillId="0" borderId="0" xfId="2" applyNumberFormat="1" applyFont="1"/>
    <xf numFmtId="0" fontId="0" fillId="0" borderId="7" xfId="0" applyFont="1" applyBorder="1"/>
    <xf numFmtId="3" fontId="0" fillId="3" borderId="7" xfId="0" applyNumberFormat="1" applyFont="1" applyFill="1" applyBorder="1"/>
    <xf numFmtId="0" fontId="0" fillId="0" borderId="6" xfId="0" applyFont="1" applyBorder="1"/>
    <xf numFmtId="3" fontId="0" fillId="3" borderId="6" xfId="0" applyNumberFormat="1" applyFont="1" applyFill="1" applyBorder="1"/>
    <xf numFmtId="3" fontId="0" fillId="3" borderId="0" xfId="0" applyNumberFormat="1" applyFont="1" applyFill="1" applyBorder="1"/>
    <xf numFmtId="3" fontId="0" fillId="0" borderId="7" xfId="0" applyNumberFormat="1" applyFont="1" applyBorder="1"/>
    <xf numFmtId="3" fontId="0" fillId="3" borderId="1" xfId="0" applyNumberFormat="1" applyFont="1" applyFill="1" applyBorder="1"/>
    <xf numFmtId="3" fontId="0" fillId="0" borderId="6" xfId="0" applyNumberFormat="1" applyFont="1" applyBorder="1"/>
    <xf numFmtId="3" fontId="14" fillId="0" borderId="0" xfId="0" applyNumberFormat="1" applyFont="1" applyAlignment="1">
      <alignment horizontal="center"/>
    </xf>
    <xf numFmtId="3" fontId="6" fillId="4" borderId="9" xfId="3" applyNumberFormat="1" applyBorder="1" applyAlignment="1">
      <alignment horizontal="center"/>
    </xf>
    <xf numFmtId="3" fontId="9" fillId="0" borderId="0" xfId="0" applyNumberFormat="1" applyFont="1"/>
    <xf numFmtId="3" fontId="7" fillId="5" borderId="6" xfId="4" applyNumberFormat="1" applyBorder="1" applyAlignment="1">
      <alignment horizontal="center"/>
    </xf>
    <xf numFmtId="3" fontId="7" fillId="5" borderId="6" xfId="4" applyNumberFormat="1" applyBorder="1"/>
    <xf numFmtId="0" fontId="0" fillId="3" borderId="6" xfId="0" applyFont="1" applyFill="1" applyBorder="1"/>
    <xf numFmtId="3" fontId="0" fillId="0" borderId="9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0" fillId="0" borderId="2" xfId="0" applyNumberFormat="1" applyFont="1" applyBorder="1"/>
    <xf numFmtId="3" fontId="0" fillId="0" borderId="4" xfId="0" applyNumberFormat="1" applyFont="1" applyBorder="1"/>
    <xf numFmtId="3" fontId="0" fillId="0" borderId="8" xfId="0" applyNumberFormat="1" applyFont="1" applyBorder="1"/>
    <xf numFmtId="3" fontId="12" fillId="0" borderId="0" xfId="0" quotePrefix="1" applyNumberFormat="1" applyFont="1"/>
    <xf numFmtId="3" fontId="10" fillId="0" borderId="0" xfId="0" quotePrefix="1" applyNumberFormat="1" applyFont="1"/>
    <xf numFmtId="3" fontId="0" fillId="0" borderId="5" xfId="0" applyNumberFormat="1" applyFont="1" applyBorder="1"/>
    <xf numFmtId="3" fontId="0" fillId="0" borderId="0" xfId="0" applyNumberFormat="1" applyFont="1" applyAlignment="1">
      <alignment horizontal="left"/>
    </xf>
    <xf numFmtId="9" fontId="0" fillId="0" borderId="0" xfId="2" applyFont="1" applyAlignment="1">
      <alignment horizontal="center"/>
    </xf>
    <xf numFmtId="164" fontId="0" fillId="3" borderId="7" xfId="2" applyNumberFormat="1" applyFont="1" applyFill="1" applyBorder="1"/>
    <xf numFmtId="164" fontId="0" fillId="3" borderId="6" xfId="2" applyNumberFormat="1" applyFont="1" applyFill="1" applyBorder="1"/>
    <xf numFmtId="3" fontId="0" fillId="0" borderId="0" xfId="0" applyNumberFormat="1" applyFont="1" applyFill="1" applyBorder="1"/>
    <xf numFmtId="4" fontId="0" fillId="0" borderId="0" xfId="0" applyNumberFormat="1" applyFont="1" applyAlignment="1">
      <alignment horizontal="center"/>
    </xf>
    <xf numFmtId="3" fontId="12" fillId="0" borderId="0" xfId="0" applyNumberFormat="1" applyFont="1"/>
    <xf numFmtId="3" fontId="0" fillId="0" borderId="0" xfId="0" quotePrefix="1" applyNumberFormat="1" applyFont="1" applyAlignment="1">
      <alignment horizontal="center"/>
    </xf>
    <xf numFmtId="3" fontId="6" fillId="4" borderId="10" xfId="3" applyNumberFormat="1" applyBorder="1" applyAlignment="1">
      <alignment horizontal="center"/>
    </xf>
    <xf numFmtId="3" fontId="6" fillId="4" borderId="11" xfId="3" applyNumberFormat="1" applyBorder="1" applyAlignment="1">
      <alignment horizontal="center"/>
    </xf>
    <xf numFmtId="3" fontId="16" fillId="0" borderId="0" xfId="0" quotePrefix="1" applyNumberFormat="1" applyFont="1"/>
    <xf numFmtId="3" fontId="17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Continuous"/>
    </xf>
    <xf numFmtId="0" fontId="0" fillId="0" borderId="0" xfId="0" applyFont="1" applyAlignment="1">
      <alignment horizontal="centerContinuous"/>
    </xf>
    <xf numFmtId="165" fontId="0" fillId="0" borderId="0" xfId="0" applyNumberFormat="1" applyFont="1" applyAlignment="1">
      <alignment horizontal="center"/>
    </xf>
    <xf numFmtId="4" fontId="6" fillId="4" borderId="11" xfId="3" applyNumberFormat="1" applyBorder="1" applyAlignment="1">
      <alignment horizontal="center"/>
    </xf>
    <xf numFmtId="0" fontId="8" fillId="6" borderId="0" xfId="5"/>
    <xf numFmtId="0" fontId="17" fillId="0" borderId="0" xfId="0" applyFont="1" applyBorder="1" applyAlignment="1">
      <alignment horizontal="center"/>
    </xf>
    <xf numFmtId="3" fontId="8" fillId="6" borderId="2" xfId="5" applyNumberFormat="1" applyBorder="1" applyAlignment="1">
      <alignment horizontal="left"/>
    </xf>
    <xf numFmtId="3" fontId="8" fillId="6" borderId="4" xfId="5" applyNumberFormat="1" applyBorder="1"/>
    <xf numFmtId="0" fontId="8" fillId="6" borderId="5" xfId="5" applyBorder="1"/>
    <xf numFmtId="3" fontId="8" fillId="6" borderId="6" xfId="5" applyNumberFormat="1" applyBorder="1"/>
    <xf numFmtId="3" fontId="0" fillId="0" borderId="9" xfId="0" applyNumberFormat="1" applyFont="1" applyBorder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10" xfId="0" applyNumberFormat="1" applyFont="1" applyBorder="1" applyAlignment="1">
      <alignment horizontal="right"/>
    </xf>
    <xf numFmtId="3" fontId="0" fillId="0" borderId="11" xfId="0" applyNumberFormat="1" applyFont="1" applyBorder="1" applyAlignment="1">
      <alignment horizontal="right"/>
    </xf>
    <xf numFmtId="3" fontId="11" fillId="0" borderId="0" xfId="3" applyNumberFormat="1" applyFont="1" applyFill="1" applyBorder="1" applyAlignment="1">
      <alignment horizontal="center"/>
    </xf>
    <xf numFmtId="4" fontId="14" fillId="0" borderId="0" xfId="0" applyNumberFormat="1" applyFont="1" applyAlignment="1">
      <alignment horizontal="center"/>
    </xf>
    <xf numFmtId="3" fontId="0" fillId="0" borderId="0" xfId="0" applyNumberFormat="1" applyFont="1" applyBorder="1"/>
    <xf numFmtId="3" fontId="0" fillId="0" borderId="7" xfId="0" applyNumberFormat="1" applyFont="1" applyBorder="1" applyAlignment="1">
      <alignment horizontal="center"/>
    </xf>
    <xf numFmtId="3" fontId="0" fillId="0" borderId="1" xfId="0" applyNumberFormat="1" applyFont="1" applyBorder="1"/>
    <xf numFmtId="3" fontId="0" fillId="0" borderId="6" xfId="0" applyNumberFormat="1" applyFont="1" applyBorder="1" applyAlignment="1">
      <alignment horizontal="center"/>
    </xf>
    <xf numFmtId="3" fontId="7" fillId="5" borderId="5" xfId="4" applyNumberFormat="1" applyBorder="1"/>
    <xf numFmtId="3" fontId="7" fillId="5" borderId="1" xfId="4" applyNumberFormat="1" applyBorder="1"/>
    <xf numFmtId="3" fontId="7" fillId="5" borderId="1" xfId="4" applyNumberFormat="1" applyBorder="1" applyAlignment="1">
      <alignment horizontal="center"/>
    </xf>
    <xf numFmtId="0" fontId="1" fillId="0" borderId="0" xfId="0" applyFont="1" applyAlignment="1">
      <alignment horizontal="center"/>
    </xf>
    <xf numFmtId="9" fontId="0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0" fillId="0" borderId="3" xfId="0" applyNumberFormat="1" applyFont="1" applyBorder="1"/>
    <xf numFmtId="9" fontId="0" fillId="0" borderId="3" xfId="2" applyFont="1" applyBorder="1"/>
    <xf numFmtId="9" fontId="7" fillId="5" borderId="15" xfId="4" applyNumberFormat="1" applyBorder="1"/>
    <xf numFmtId="9" fontId="0" fillId="3" borderId="14" xfId="2" applyFont="1" applyFill="1" applyBorder="1" applyAlignment="1">
      <alignment horizontal="center"/>
    </xf>
    <xf numFmtId="3" fontId="4" fillId="8" borderId="0" xfId="7" applyNumberFormat="1" applyAlignment="1">
      <alignment horizontal="center"/>
    </xf>
    <xf numFmtId="3" fontId="0" fillId="0" borderId="0" xfId="0" applyNumberFormat="1" applyFont="1" applyAlignment="1">
      <alignment horizontal="right"/>
    </xf>
    <xf numFmtId="9" fontId="7" fillId="5" borderId="0" xfId="4" applyNumberFormat="1" applyAlignment="1">
      <alignment horizontal="center"/>
    </xf>
    <xf numFmtId="166" fontId="18" fillId="0" borderId="12" xfId="0" applyNumberFormat="1" applyFont="1" applyBorder="1" applyAlignment="1">
      <alignment horizontal="center"/>
    </xf>
    <xf numFmtId="3" fontId="0" fillId="0" borderId="0" xfId="0" quotePrefix="1" applyNumberFormat="1" applyFont="1"/>
    <xf numFmtId="3" fontId="1" fillId="0" borderId="0" xfId="0" applyNumberFormat="1" applyFont="1" applyAlignment="1">
      <alignment horizontal="center"/>
    </xf>
    <xf numFmtId="0" fontId="8" fillId="6" borderId="0" xfId="5" applyAlignment="1">
      <alignment horizontal="center"/>
    </xf>
    <xf numFmtId="3" fontId="0" fillId="0" borderId="12" xfId="0" applyNumberFormat="1" applyFont="1" applyBorder="1"/>
    <xf numFmtId="3" fontId="0" fillId="3" borderId="11" xfId="0" applyNumberFormat="1" applyFont="1" applyFill="1" applyBorder="1"/>
    <xf numFmtId="3" fontId="0" fillId="0" borderId="13" xfId="0" applyNumberFormat="1" applyFont="1" applyBorder="1"/>
    <xf numFmtId="3" fontId="9" fillId="0" borderId="0" xfId="0" applyNumberFormat="1" applyFont="1" applyAlignment="1">
      <alignment horizontal="center"/>
    </xf>
    <xf numFmtId="3" fontId="0" fillId="0" borderId="14" xfId="0" applyNumberFormat="1" applyFont="1" applyBorder="1"/>
    <xf numFmtId="9" fontId="0" fillId="0" borderId="0" xfId="2" applyFont="1" applyAlignment="1">
      <alignment horizontal="left"/>
    </xf>
    <xf numFmtId="4" fontId="8" fillId="6" borderId="0" xfId="5" applyNumberFormat="1" applyAlignment="1">
      <alignment horizontal="center"/>
    </xf>
    <xf numFmtId="3" fontId="0" fillId="7" borderId="0" xfId="6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4" fontId="4" fillId="7" borderId="0" xfId="6" applyNumberFormat="1" applyAlignment="1">
      <alignment horizontal="center"/>
    </xf>
    <xf numFmtId="3" fontId="6" fillId="4" borderId="0" xfId="3" applyNumberFormat="1" applyAlignment="1">
      <alignment horizontal="center"/>
    </xf>
    <xf numFmtId="4" fontId="6" fillId="4" borderId="0" xfId="3" applyNumberFormat="1" applyAlignment="1">
      <alignment horizontal="center"/>
    </xf>
    <xf numFmtId="0" fontId="2" fillId="2" borderId="0" xfId="0" applyFont="1" applyFill="1" applyAlignment="1">
      <alignment horizontal="center"/>
    </xf>
  </cellXfs>
  <cellStyles count="8">
    <cellStyle name="40% - Accent1" xfId="6" builtinId="31"/>
    <cellStyle name="40% - Accent2" xfId="7" builtinId="35"/>
    <cellStyle name="Bad" xfId="4" builtinId="27"/>
    <cellStyle name="Good" xfId="3" builtinId="26"/>
    <cellStyle name="Hyperlink" xfId="1" builtinId="8"/>
    <cellStyle name="Neutral" xfId="5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3" x14ac:dyDescent="0.25">
      <c r="A5" s="108" t="s">
        <v>18</v>
      </c>
      <c r="B5" s="108"/>
      <c r="C5" s="108"/>
    </row>
    <row r="6" spans="1:3" ht="21" customHeight="1" x14ac:dyDescent="0.25">
      <c r="A6" s="108"/>
      <c r="B6" s="108"/>
      <c r="C6" s="108"/>
    </row>
    <row r="8" spans="1:3" x14ac:dyDescent="0.25">
      <c r="A8" s="2"/>
      <c r="B8" s="11"/>
    </row>
    <row r="9" spans="1:3" x14ac:dyDescent="0.25">
      <c r="A9" s="3" t="s">
        <v>0</v>
      </c>
      <c r="B9" s="12" t="s">
        <v>1</v>
      </c>
      <c r="C9" s="12" t="s">
        <v>2</v>
      </c>
    </row>
    <row r="10" spans="1:3" x14ac:dyDescent="0.25">
      <c r="A10" s="10">
        <v>1</v>
      </c>
      <c r="B10" s="11" t="s">
        <v>19</v>
      </c>
      <c r="C10" s="2" t="s">
        <v>22</v>
      </c>
    </row>
    <row r="11" spans="1:3" x14ac:dyDescent="0.25">
      <c r="A11" s="10">
        <v>2</v>
      </c>
      <c r="B11" s="11" t="s">
        <v>20</v>
      </c>
      <c r="C11" s="2" t="s">
        <v>23</v>
      </c>
    </row>
    <row r="12" spans="1:3" x14ac:dyDescent="0.25">
      <c r="A12" s="10">
        <v>3</v>
      </c>
      <c r="B12" s="11" t="s">
        <v>21</v>
      </c>
      <c r="C12" s="2" t="s">
        <v>24</v>
      </c>
    </row>
    <row r="13" spans="1:3" x14ac:dyDescent="0.25">
      <c r="A13" s="10"/>
      <c r="B13" s="11"/>
    </row>
    <row r="14" spans="1:3" x14ac:dyDescent="0.25">
      <c r="A14" s="4"/>
      <c r="B14" s="11"/>
    </row>
    <row r="15" spans="1:3" x14ac:dyDescent="0.25">
      <c r="A15" s="4"/>
      <c r="B15" s="11"/>
    </row>
    <row r="16" spans="1:3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Taxes 1'!A1" display="'Taxes 1'!A1"/>
    <hyperlink ref="A11" location="'Taxes 2'!A1" display="'Taxes 2'!A1"/>
    <hyperlink ref="A12" location="'BEAT Tax'!A1" display="'BEAT Tax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BD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4" width="9.140625" style="6" customWidth="1"/>
    <col min="5" max="5" width="12.7109375" style="6" customWidth="1"/>
    <col min="6" max="8" width="9.140625" style="6" customWidth="1"/>
    <col min="9" max="9" width="9.140625" style="6"/>
    <col min="10" max="13" width="9.140625" style="6" customWidth="1"/>
    <col min="14" max="14" width="9.140625" style="6"/>
    <col min="15" max="16" width="12.7109375" style="6" customWidth="1"/>
    <col min="17" max="24" width="9.140625" style="6"/>
    <col min="25" max="27" width="9.140625" style="6" customWidth="1"/>
    <col min="28" max="16384" width="9.140625" style="6"/>
  </cols>
  <sheetData>
    <row r="1" spans="1:56" ht="15" customHeight="1" x14ac:dyDescent="0.25">
      <c r="A1" s="5" t="s">
        <v>3</v>
      </c>
      <c r="C1" t="s">
        <v>25</v>
      </c>
      <c r="D1" s="16"/>
      <c r="M1" s="14" t="s">
        <v>7</v>
      </c>
      <c r="N1" s="17" t="s">
        <v>8</v>
      </c>
      <c r="O1" s="7" t="s">
        <v>26</v>
      </c>
      <c r="P1" s="7"/>
      <c r="Q1" s="7"/>
      <c r="R1" s="7"/>
      <c r="S1" s="7"/>
      <c r="T1" s="7"/>
      <c r="U1" s="7"/>
      <c r="V1" s="7"/>
      <c r="W1" s="7"/>
      <c r="AB1" s="17" t="s">
        <v>8</v>
      </c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pans="1:56" ht="15" customHeight="1" x14ac:dyDescent="0.25">
      <c r="A2" s="5" t="s">
        <v>4</v>
      </c>
      <c r="C2" s="6" t="s">
        <v>27</v>
      </c>
      <c r="N2" s="17" t="s">
        <v>8</v>
      </c>
      <c r="O2" s="7"/>
      <c r="P2" s="7"/>
      <c r="Q2" s="7"/>
      <c r="R2" s="7"/>
      <c r="S2" s="7"/>
      <c r="T2" s="7"/>
      <c r="U2" s="7"/>
      <c r="V2" s="7"/>
      <c r="W2" s="7"/>
      <c r="AB2" s="17" t="s">
        <v>8</v>
      </c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56" ht="15" customHeight="1" x14ac:dyDescent="0.25">
      <c r="A3" s="5" t="s">
        <v>5</v>
      </c>
      <c r="C3" s="6" t="s">
        <v>22</v>
      </c>
      <c r="N3" s="17" t="s">
        <v>8</v>
      </c>
      <c r="O3" s="7"/>
      <c r="P3" s="37" t="s">
        <v>28</v>
      </c>
      <c r="Q3" s="38" t="s">
        <v>13</v>
      </c>
      <c r="R3" s="38" t="s">
        <v>29</v>
      </c>
      <c r="S3" s="38" t="s">
        <v>14</v>
      </c>
      <c r="T3" s="38" t="s">
        <v>30</v>
      </c>
      <c r="U3" s="38" t="s">
        <v>15</v>
      </c>
      <c r="V3" s="39" t="s">
        <v>31</v>
      </c>
      <c r="W3" s="7"/>
      <c r="AB3" s="17" t="s">
        <v>8</v>
      </c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7"/>
      <c r="P4" s="7"/>
      <c r="Q4" s="7"/>
      <c r="R4" s="7"/>
      <c r="S4" s="7"/>
      <c r="T4" s="7"/>
      <c r="U4" s="7"/>
      <c r="V4" s="7"/>
      <c r="W4" s="7"/>
      <c r="AB4" s="8" t="s">
        <v>8</v>
      </c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</row>
    <row r="5" spans="1:56" ht="15" customHeight="1" x14ac:dyDescent="0.25">
      <c r="A5" s="15" t="s">
        <v>6</v>
      </c>
      <c r="C5" s="40" t="s">
        <v>32</v>
      </c>
      <c r="D5" s="41"/>
      <c r="E5" s="21" t="s">
        <v>33</v>
      </c>
      <c r="F5" s="7"/>
      <c r="G5" s="7"/>
      <c r="H5" s="7"/>
      <c r="I5" s="7"/>
      <c r="J5" s="7"/>
      <c r="K5" s="9"/>
      <c r="L5" s="9"/>
      <c r="M5" s="9"/>
      <c r="N5" s="8" t="s">
        <v>8</v>
      </c>
      <c r="O5" s="19" t="s">
        <v>34</v>
      </c>
      <c r="X5" s="7"/>
      <c r="Y5" s="7"/>
      <c r="Z5" s="7"/>
      <c r="AA5" s="7"/>
      <c r="AB5" s="8" t="s">
        <v>8</v>
      </c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ht="15" customHeight="1" x14ac:dyDescent="0.25">
      <c r="A6" s="18"/>
      <c r="C6" s="42" t="s">
        <v>35</v>
      </c>
      <c r="D6" s="23"/>
      <c r="E6" s="24" t="s">
        <v>36</v>
      </c>
      <c r="F6" s="43" t="s">
        <v>37</v>
      </c>
      <c r="G6" s="44"/>
      <c r="H6" s="7"/>
      <c r="I6" s="7"/>
      <c r="J6" s="7"/>
      <c r="K6" s="9"/>
      <c r="L6" s="9"/>
      <c r="M6" s="9"/>
      <c r="N6" s="8" t="s">
        <v>8</v>
      </c>
      <c r="X6" s="7"/>
      <c r="Y6" s="7"/>
      <c r="Z6" s="7"/>
      <c r="AA6" s="7"/>
      <c r="AB6" s="8" t="s">
        <v>8</v>
      </c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56" ht="15" customHeight="1" x14ac:dyDescent="0.25">
      <c r="C7" s="45" t="s">
        <v>38</v>
      </c>
      <c r="D7" s="25"/>
      <c r="E7" s="36" t="s">
        <v>39</v>
      </c>
      <c r="F7" s="43" t="s">
        <v>40</v>
      </c>
      <c r="G7" s="7"/>
      <c r="H7" s="7"/>
      <c r="I7" s="7"/>
      <c r="J7" s="7"/>
      <c r="K7" s="9"/>
      <c r="L7" s="9"/>
      <c r="M7" s="9"/>
      <c r="N7" s="8" t="s">
        <v>8</v>
      </c>
      <c r="O7" s="7" t="s">
        <v>41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ht="15" customHeight="1" x14ac:dyDescent="0.25">
      <c r="A8" s="15"/>
      <c r="B8" s="9"/>
      <c r="C8" s="7"/>
      <c r="D8" s="7"/>
      <c r="E8" s="7"/>
      <c r="F8" s="7"/>
      <c r="G8" s="7"/>
      <c r="H8" s="7"/>
      <c r="I8" s="7"/>
      <c r="J8" s="9"/>
      <c r="K8" s="9"/>
      <c r="L8" s="9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ht="15" customHeight="1" x14ac:dyDescent="0.25">
      <c r="A9" s="9"/>
      <c r="B9" s="9"/>
      <c r="C9" s="40" t="s">
        <v>42</v>
      </c>
      <c r="D9" s="41"/>
      <c r="E9" s="21">
        <v>6000</v>
      </c>
      <c r="F9" s="46" t="s">
        <v>43</v>
      </c>
      <c r="G9" s="7"/>
      <c r="H9" s="7"/>
      <c r="I9" s="7"/>
      <c r="J9" s="9"/>
      <c r="K9" s="9"/>
      <c r="L9" s="9"/>
      <c r="M9" s="9"/>
      <c r="N9" s="8" t="s">
        <v>8</v>
      </c>
      <c r="O9" s="7"/>
      <c r="P9" s="8" t="s">
        <v>29</v>
      </c>
      <c r="Q9" s="8" t="s">
        <v>13</v>
      </c>
      <c r="R9" s="8" t="s">
        <v>44</v>
      </c>
      <c r="S9" s="8" t="s">
        <v>14</v>
      </c>
      <c r="T9" s="47">
        <v>0.2</v>
      </c>
      <c r="U9" s="8" t="s">
        <v>45</v>
      </c>
      <c r="V9" s="8" t="s">
        <v>46</v>
      </c>
      <c r="W9" s="7"/>
      <c r="X9" s="7"/>
      <c r="Y9" s="7"/>
      <c r="Z9" s="7"/>
      <c r="AA9" s="7"/>
      <c r="AB9" s="8" t="s">
        <v>8</v>
      </c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ht="15" customHeight="1" x14ac:dyDescent="0.25">
      <c r="A10" s="9"/>
      <c r="B10" s="9"/>
      <c r="C10" s="42" t="s">
        <v>47</v>
      </c>
      <c r="D10" s="28"/>
      <c r="E10" s="24">
        <v>3840</v>
      </c>
      <c r="F10" s="46" t="s">
        <v>48</v>
      </c>
      <c r="G10" s="7"/>
      <c r="H10" s="7"/>
      <c r="I10" s="7"/>
      <c r="J10" s="9"/>
      <c r="K10" s="9"/>
      <c r="L10" s="9"/>
      <c r="M10" s="9"/>
      <c r="N10" s="8" t="s">
        <v>8</v>
      </c>
      <c r="O10" s="7"/>
      <c r="P10" s="7"/>
      <c r="Q10" s="8" t="s">
        <v>13</v>
      </c>
      <c r="R10" s="8">
        <f>E9</f>
        <v>6000</v>
      </c>
      <c r="S10" s="8" t="s">
        <v>14</v>
      </c>
      <c r="T10" s="47">
        <v>0.2</v>
      </c>
      <c r="U10" s="8" t="s">
        <v>45</v>
      </c>
      <c r="V10" s="8">
        <v>0</v>
      </c>
      <c r="W10" s="7"/>
      <c r="X10" s="7"/>
      <c r="Y10" s="7"/>
      <c r="Z10" s="7"/>
      <c r="AA10" s="7"/>
      <c r="AB10" s="8" t="s">
        <v>8</v>
      </c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5" customHeight="1" x14ac:dyDescent="0.25">
      <c r="A11" s="9"/>
      <c r="B11" s="9"/>
      <c r="C11" s="42" t="s">
        <v>49</v>
      </c>
      <c r="D11" s="28"/>
      <c r="E11" s="48">
        <v>0.06</v>
      </c>
      <c r="F11" s="46" t="s">
        <v>50</v>
      </c>
      <c r="G11" s="7"/>
      <c r="H11" s="7"/>
      <c r="I11" s="7"/>
      <c r="J11" s="9"/>
      <c r="K11" s="9"/>
      <c r="L11" s="9"/>
      <c r="M11" s="9"/>
      <c r="N11" s="8" t="s">
        <v>8</v>
      </c>
      <c r="O11" s="7"/>
      <c r="P11" s="7"/>
      <c r="Q11" s="8" t="s">
        <v>13</v>
      </c>
      <c r="R11" s="31">
        <f>R10+T10*V10</f>
        <v>6000</v>
      </c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ht="15" customHeight="1" x14ac:dyDescent="0.25">
      <c r="A12" s="9"/>
      <c r="B12" s="9"/>
      <c r="C12" s="45" t="s">
        <v>51</v>
      </c>
      <c r="D12" s="30"/>
      <c r="E12" s="49">
        <v>3.9999999999999994E-2</v>
      </c>
      <c r="F12" s="46" t="s">
        <v>52</v>
      </c>
      <c r="G12" s="7"/>
      <c r="H12" s="7"/>
      <c r="I12" s="7"/>
      <c r="J12" s="9"/>
      <c r="K12" s="9"/>
      <c r="L12" s="9"/>
      <c r="M12" s="9"/>
      <c r="N12" s="8" t="s">
        <v>8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9"/>
      <c r="K13" s="9"/>
      <c r="L13" s="9"/>
      <c r="M13" s="9"/>
      <c r="N13" s="8" t="s">
        <v>8</v>
      </c>
      <c r="O13" s="6" t="s">
        <v>53</v>
      </c>
      <c r="W13" s="7"/>
      <c r="X13" s="7"/>
      <c r="Y13" s="7"/>
      <c r="Z13" s="7"/>
      <c r="AA13" s="7"/>
      <c r="AB13" s="8" t="s">
        <v>8</v>
      </c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ht="15" customHeight="1" x14ac:dyDescent="0.25">
      <c r="A14" s="9"/>
      <c r="B14" s="9"/>
      <c r="C14" s="7" t="s">
        <v>54</v>
      </c>
      <c r="D14" s="7"/>
      <c r="E14" s="22"/>
      <c r="F14" s="7"/>
      <c r="G14" s="7"/>
      <c r="H14" s="7"/>
      <c r="I14" s="7"/>
      <c r="J14" s="9"/>
      <c r="K14" s="9"/>
      <c r="L14" s="9"/>
      <c r="M14" s="9"/>
      <c r="N14" s="8" t="s">
        <v>8</v>
      </c>
      <c r="W14" s="7"/>
      <c r="X14" s="7"/>
      <c r="Y14" s="7"/>
      <c r="Z14" s="7"/>
      <c r="AA14" s="7"/>
      <c r="AB14" s="8" t="s">
        <v>8</v>
      </c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ht="15" customHeight="1" x14ac:dyDescent="0.25">
      <c r="C15" s="50" t="s">
        <v>55</v>
      </c>
      <c r="J15" s="7"/>
      <c r="K15" s="9"/>
      <c r="L15" s="9"/>
      <c r="M15" s="9"/>
      <c r="N15" s="8" t="s">
        <v>8</v>
      </c>
      <c r="O15" s="7"/>
      <c r="P15" s="7" t="s">
        <v>30</v>
      </c>
      <c r="Q15" s="8" t="s">
        <v>13</v>
      </c>
      <c r="R15" s="8" t="s">
        <v>44</v>
      </c>
      <c r="S15" s="8" t="s">
        <v>45</v>
      </c>
      <c r="T15" s="8" t="s">
        <v>56</v>
      </c>
      <c r="U15" s="8" t="s">
        <v>15</v>
      </c>
      <c r="V15" s="8" t="s">
        <v>44</v>
      </c>
      <c r="W15" s="7"/>
      <c r="X15" s="7"/>
      <c r="Y15" s="7"/>
      <c r="Z15" s="7"/>
      <c r="AA15" s="7"/>
      <c r="AB15" s="8" t="s">
        <v>8</v>
      </c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ht="15" customHeight="1" x14ac:dyDescent="0.25">
      <c r="J16" s="7"/>
      <c r="K16" s="9"/>
      <c r="L16" s="9"/>
      <c r="M16" s="9"/>
      <c r="N16" s="8" t="s">
        <v>8</v>
      </c>
      <c r="O16" s="7"/>
      <c r="P16" s="7"/>
      <c r="Q16" s="8" t="s">
        <v>13</v>
      </c>
      <c r="R16" s="8">
        <f>E9</f>
        <v>6000</v>
      </c>
      <c r="S16" s="8" t="s">
        <v>45</v>
      </c>
      <c r="T16" s="51">
        <f>1+E11</f>
        <v>1.06</v>
      </c>
      <c r="U16" s="8" t="s">
        <v>15</v>
      </c>
      <c r="V16" s="7">
        <f>E9</f>
        <v>6000</v>
      </c>
      <c r="W16" s="7"/>
      <c r="X16" s="7"/>
      <c r="Y16" s="7"/>
      <c r="Z16" s="7"/>
      <c r="AA16" s="7"/>
      <c r="AB16" s="8" t="s">
        <v>8</v>
      </c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56" ht="15" customHeight="1" x14ac:dyDescent="0.25">
      <c r="A17" s="5" t="s">
        <v>11</v>
      </c>
      <c r="C17" s="7" t="s">
        <v>57</v>
      </c>
      <c r="D17" s="7"/>
      <c r="E17" s="7"/>
      <c r="F17" s="7"/>
      <c r="G17" s="7"/>
      <c r="H17" s="7"/>
      <c r="I17" s="7"/>
      <c r="J17" s="7"/>
      <c r="K17" s="9"/>
      <c r="L17" s="9"/>
      <c r="M17" s="9"/>
      <c r="N17" s="8" t="s">
        <v>8</v>
      </c>
      <c r="O17" s="7"/>
      <c r="P17" s="7"/>
      <c r="Q17" s="8" t="s">
        <v>13</v>
      </c>
      <c r="R17" s="31">
        <f>R16*T16-V16</f>
        <v>360</v>
      </c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56" ht="15" customHeight="1" x14ac:dyDescent="0.25">
      <c r="C18" s="7"/>
      <c r="D18" s="7"/>
      <c r="E18" s="7"/>
      <c r="F18" s="7"/>
      <c r="G18" s="7"/>
      <c r="H18" s="7"/>
      <c r="I18" s="7"/>
      <c r="J18" s="7"/>
      <c r="K18" s="9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ht="15" customHeight="1" x14ac:dyDescent="0.25">
      <c r="C19" s="7"/>
      <c r="D19" s="7"/>
      <c r="E19" s="22"/>
      <c r="F19" s="7"/>
      <c r="G19" s="7"/>
      <c r="H19" s="7"/>
      <c r="I19" s="7"/>
      <c r="J19" s="7"/>
      <c r="K19" s="9"/>
      <c r="L19" s="9"/>
      <c r="M19" s="9"/>
      <c r="N19" s="8" t="s">
        <v>8</v>
      </c>
      <c r="O19" s="6" t="s">
        <v>58</v>
      </c>
      <c r="X19" s="7"/>
      <c r="Y19" s="7"/>
      <c r="Z19" s="7"/>
      <c r="AA19" s="7"/>
      <c r="AB19" s="8" t="s">
        <v>8</v>
      </c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ht="15" customHeight="1" x14ac:dyDescent="0.25">
      <c r="A20" s="5" t="s">
        <v>59</v>
      </c>
      <c r="C20" s="33" t="s">
        <v>28</v>
      </c>
      <c r="D20" s="33" t="s">
        <v>22</v>
      </c>
      <c r="E20" s="7"/>
      <c r="F20" s="52" t="s">
        <v>60</v>
      </c>
      <c r="G20" s="52"/>
      <c r="H20" s="7"/>
      <c r="I20" s="7"/>
      <c r="J20" s="7"/>
      <c r="K20" s="9"/>
      <c r="L20" s="9"/>
      <c r="M20" s="9"/>
      <c r="N20" s="8" t="s">
        <v>8</v>
      </c>
      <c r="X20" s="7"/>
      <c r="Y20" s="7"/>
      <c r="Z20" s="7"/>
      <c r="AA20" s="7"/>
      <c r="AB20" s="8" t="s">
        <v>8</v>
      </c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ht="15" customHeight="1" x14ac:dyDescent="0.25">
      <c r="A21" s="5" t="s">
        <v>61</v>
      </c>
      <c r="C21" s="7" t="s">
        <v>29</v>
      </c>
      <c r="D21" s="7" t="s">
        <v>62</v>
      </c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7"/>
      <c r="P21" s="8" t="s">
        <v>31</v>
      </c>
      <c r="Q21" s="8" t="s">
        <v>13</v>
      </c>
      <c r="R21" s="8" t="s">
        <v>63</v>
      </c>
      <c r="S21" s="53" t="s">
        <v>14</v>
      </c>
      <c r="T21" s="8" t="s">
        <v>64</v>
      </c>
      <c r="U21" s="8"/>
      <c r="V21" s="53"/>
      <c r="W21" s="8"/>
      <c r="X21" s="7"/>
      <c r="Y21" s="7"/>
      <c r="Z21" s="7"/>
      <c r="AA21" s="7"/>
      <c r="AB21" s="8" t="s">
        <v>8</v>
      </c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ht="15" customHeight="1" x14ac:dyDescent="0.25">
      <c r="C22" s="7" t="s">
        <v>30</v>
      </c>
      <c r="D22" s="7" t="s">
        <v>65</v>
      </c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7"/>
      <c r="Q22" s="8" t="s">
        <v>13</v>
      </c>
      <c r="R22" s="8">
        <v>0</v>
      </c>
      <c r="S22" s="53" t="s">
        <v>14</v>
      </c>
      <c r="T22" s="8" t="s">
        <v>17</v>
      </c>
      <c r="U22" s="53" t="s">
        <v>66</v>
      </c>
      <c r="V22" s="8" t="s">
        <v>67</v>
      </c>
      <c r="W22" s="7"/>
      <c r="X22" s="7"/>
      <c r="Y22" s="7"/>
      <c r="Z22" s="7"/>
      <c r="AA22" s="7"/>
      <c r="AB22" s="8" t="s">
        <v>8</v>
      </c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ht="15" customHeight="1" x14ac:dyDescent="0.25">
      <c r="C23" s="7" t="s">
        <v>63</v>
      </c>
      <c r="D23" s="7" t="s">
        <v>68</v>
      </c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7"/>
      <c r="P23" s="7"/>
      <c r="Q23" s="8" t="s">
        <v>13</v>
      </c>
      <c r="R23" s="8">
        <f>R22</f>
        <v>0</v>
      </c>
      <c r="S23" s="53" t="s">
        <v>14</v>
      </c>
      <c r="T23" s="7">
        <f>E10</f>
        <v>3840</v>
      </c>
      <c r="U23" s="53" t="s">
        <v>66</v>
      </c>
      <c r="V23" s="51">
        <f>1+E12</f>
        <v>1.04</v>
      </c>
      <c r="W23" s="7"/>
      <c r="X23" s="7"/>
      <c r="Y23" s="7"/>
      <c r="Z23" s="7"/>
      <c r="AA23" s="7"/>
      <c r="AB23" s="8" t="s">
        <v>8</v>
      </c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ht="15" customHeight="1" x14ac:dyDescent="0.25">
      <c r="C24" s="7" t="s">
        <v>69</v>
      </c>
      <c r="D24" s="7" t="s">
        <v>70</v>
      </c>
      <c r="E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/>
      <c r="Q24" s="8" t="s">
        <v>13</v>
      </c>
      <c r="R24" s="8">
        <f>R23+T23/V23</f>
        <v>3692.3076923076924</v>
      </c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  <c r="AD24" s="9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ht="15" customHeight="1" x14ac:dyDescent="0.25">
      <c r="C25" s="7" t="s">
        <v>71</v>
      </c>
      <c r="D25" s="7" t="s">
        <v>72</v>
      </c>
      <c r="E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Y25" s="7"/>
      <c r="Z25" s="7"/>
      <c r="AA25" s="7"/>
      <c r="AB25" s="8" t="s">
        <v>8</v>
      </c>
      <c r="AC25" s="9"/>
      <c r="AD25" s="9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 t="s">
        <v>73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  <c r="AD26" s="7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  <c r="AD27" s="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8" t="s">
        <v>28</v>
      </c>
      <c r="Q28" s="8" t="s">
        <v>13</v>
      </c>
      <c r="R28" s="8">
        <f>R11</f>
        <v>6000</v>
      </c>
      <c r="S28" s="8" t="s">
        <v>14</v>
      </c>
      <c r="T28" s="8">
        <f>R17</f>
        <v>360</v>
      </c>
      <c r="U28" s="8" t="s">
        <v>15</v>
      </c>
      <c r="V28" s="8">
        <f>R24</f>
        <v>3692.3076923076924</v>
      </c>
      <c r="W28" s="7"/>
      <c r="X28" s="7"/>
      <c r="Y28" s="7"/>
      <c r="Z28" s="7"/>
      <c r="AA28" s="7"/>
      <c r="AB28" s="8" t="s">
        <v>8</v>
      </c>
      <c r="AC28" s="7"/>
      <c r="AD28" s="7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32" t="s">
        <v>28</v>
      </c>
      <c r="Q29" s="54" t="s">
        <v>13</v>
      </c>
      <c r="R29" s="55">
        <f>R28+T28-V28</f>
        <v>2667.6923076923076</v>
      </c>
      <c r="S29" s="52" t="s">
        <v>74</v>
      </c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  <c r="AD29" s="7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  <c r="AD30" s="7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  <c r="AD31" s="7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19" t="s">
        <v>75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  <c r="AD32" s="7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1:56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56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  <c r="AD33" s="7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1:56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 t="s">
        <v>76</v>
      </c>
      <c r="P34" s="7"/>
      <c r="Q34" s="7"/>
      <c r="R34" s="7"/>
      <c r="S34" s="7"/>
      <c r="T34" s="7"/>
      <c r="U34" s="7"/>
      <c r="V34" s="57" t="s">
        <v>29</v>
      </c>
      <c r="W34" s="57" t="s">
        <v>13</v>
      </c>
      <c r="X34" s="57">
        <v>0</v>
      </c>
      <c r="Y34" s="7"/>
      <c r="Z34" s="7"/>
      <c r="AA34" s="7"/>
      <c r="AB34" s="8" t="s">
        <v>8</v>
      </c>
      <c r="AC34" s="7"/>
      <c r="AD34" s="7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  <c r="AD35" s="7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</row>
    <row r="36" spans="1:56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 t="s">
        <v>77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  <c r="AD36" s="7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1:56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  <c r="AD37" s="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</row>
    <row r="38" spans="1:56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8" t="s">
        <v>30</v>
      </c>
      <c r="Q38" s="8" t="s">
        <v>13</v>
      </c>
      <c r="R38" s="58" t="s">
        <v>78</v>
      </c>
      <c r="S38" s="59"/>
      <c r="T38" s="59"/>
      <c r="U38" s="8" t="s">
        <v>15</v>
      </c>
      <c r="V38" s="58" t="s">
        <v>79</v>
      </c>
      <c r="W38" s="59"/>
      <c r="X38" s="59"/>
      <c r="Y38" s="7"/>
      <c r="Z38" s="7"/>
      <c r="AA38" s="7"/>
      <c r="AB38" s="8" t="s">
        <v>8</v>
      </c>
      <c r="AC38" s="7"/>
      <c r="AD38" s="7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1:56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8" t="s">
        <v>13</v>
      </c>
      <c r="R39" s="8" t="s">
        <v>80</v>
      </c>
      <c r="S39" s="8" t="s">
        <v>45</v>
      </c>
      <c r="T39" s="8" t="s">
        <v>81</v>
      </c>
      <c r="U39" s="8" t="s">
        <v>15</v>
      </c>
      <c r="V39" s="8" t="s">
        <v>82</v>
      </c>
      <c r="W39" s="8" t="s">
        <v>45</v>
      </c>
      <c r="X39" s="8" t="s">
        <v>83</v>
      </c>
      <c r="Y39" s="7"/>
      <c r="Z39" s="7"/>
      <c r="AA39" s="7"/>
      <c r="AB39" s="8" t="s">
        <v>8</v>
      </c>
      <c r="AC39" s="7"/>
      <c r="AD39" s="7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</row>
    <row r="40" spans="1:56" ht="15" customHeight="1" x14ac:dyDescent="0.25">
      <c r="N40" s="8" t="s">
        <v>8</v>
      </c>
      <c r="O40" s="7"/>
      <c r="P40" s="7"/>
      <c r="Q40" s="8" t="s">
        <v>13</v>
      </c>
      <c r="R40" s="8">
        <f>E9</f>
        <v>6000</v>
      </c>
      <c r="S40" s="8" t="s">
        <v>45</v>
      </c>
      <c r="T40" s="60">
        <f>(1+E11)^2</f>
        <v>1.1236000000000002</v>
      </c>
      <c r="U40" s="8" t="s">
        <v>15</v>
      </c>
      <c r="V40" s="8">
        <f>E9</f>
        <v>6000</v>
      </c>
      <c r="W40" s="8" t="s">
        <v>45</v>
      </c>
      <c r="X40" s="51">
        <f>1+E11</f>
        <v>1.06</v>
      </c>
      <c r="Y40" s="7"/>
      <c r="Z40" s="7"/>
      <c r="AA40" s="7"/>
      <c r="AB40" s="8" t="s">
        <v>8</v>
      </c>
      <c r="AC40" s="7"/>
      <c r="AD40" s="7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ht="15" customHeight="1" x14ac:dyDescent="0.25">
      <c r="N41" s="8" t="s">
        <v>8</v>
      </c>
      <c r="Q41" s="8" t="s">
        <v>13</v>
      </c>
      <c r="R41" s="8">
        <f>R40*T40-V40*X40</f>
        <v>381.60000000000127</v>
      </c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  <c r="AD41" s="7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  <c r="AD42" s="7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5" customHeight="1" x14ac:dyDescent="0.25">
      <c r="N43" s="8" t="s">
        <v>8</v>
      </c>
      <c r="O43" s="7" t="s">
        <v>84</v>
      </c>
      <c r="P43" s="8"/>
      <c r="Q43" s="8"/>
      <c r="R43" s="8"/>
      <c r="S43" s="53"/>
      <c r="T43" s="8"/>
      <c r="U43" s="8"/>
      <c r="V43" s="7"/>
      <c r="W43" s="7"/>
      <c r="X43" s="7"/>
      <c r="Y43" s="7"/>
      <c r="Z43" s="7"/>
      <c r="AA43" s="7"/>
      <c r="AB43" s="8" t="s">
        <v>8</v>
      </c>
      <c r="AC43" s="7"/>
      <c r="AD43" s="7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</row>
    <row r="44" spans="1:56" ht="15" customHeight="1" x14ac:dyDescent="0.25">
      <c r="N44" s="8" t="s">
        <v>8</v>
      </c>
      <c r="X44" s="7"/>
      <c r="Y44" s="7"/>
      <c r="Z44" s="7"/>
      <c r="AA44" s="7"/>
      <c r="AB44" s="8" t="s">
        <v>8</v>
      </c>
      <c r="AC44" s="7"/>
      <c r="AD44" s="7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</row>
    <row r="45" spans="1:56" ht="15" customHeight="1" x14ac:dyDescent="0.25">
      <c r="N45" s="8" t="s">
        <v>8</v>
      </c>
      <c r="P45" s="8" t="s">
        <v>31</v>
      </c>
      <c r="Q45" s="8" t="s">
        <v>13</v>
      </c>
      <c r="R45" s="8" t="s">
        <v>63</v>
      </c>
      <c r="S45" s="53" t="s">
        <v>14</v>
      </c>
      <c r="T45" s="8" t="s">
        <v>64</v>
      </c>
      <c r="X45" s="7"/>
      <c r="Y45" s="7"/>
      <c r="Z45" s="7"/>
      <c r="AA45" s="7"/>
      <c r="AB45" s="8" t="s">
        <v>8</v>
      </c>
      <c r="AC45" s="7"/>
      <c r="AD45" s="7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</row>
    <row r="46" spans="1:56" ht="15" customHeight="1" x14ac:dyDescent="0.25">
      <c r="N46" s="8" t="s">
        <v>8</v>
      </c>
      <c r="Q46" s="8" t="s">
        <v>13</v>
      </c>
      <c r="R46" s="8">
        <f>E10</f>
        <v>3840</v>
      </c>
      <c r="S46" s="53" t="s">
        <v>14</v>
      </c>
      <c r="T46" s="17">
        <v>0</v>
      </c>
      <c r="U46" s="17" t="s">
        <v>15</v>
      </c>
      <c r="V46" s="8">
        <f>R24</f>
        <v>3692.3076923076924</v>
      </c>
      <c r="X46" s="7"/>
      <c r="Y46" s="7"/>
      <c r="Z46" s="7"/>
      <c r="AA46" s="7"/>
      <c r="AB46" s="8" t="s">
        <v>8</v>
      </c>
      <c r="AC46" s="7"/>
      <c r="AD46" s="7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</row>
    <row r="47" spans="1:56" ht="15" customHeight="1" x14ac:dyDescent="0.25">
      <c r="N47" s="8" t="s">
        <v>8</v>
      </c>
      <c r="Q47" s="8" t="s">
        <v>13</v>
      </c>
      <c r="R47" s="8">
        <f>R46+T46-V46</f>
        <v>147.69230769230762</v>
      </c>
      <c r="S47" s="17"/>
      <c r="T47" s="17"/>
      <c r="X47" s="7"/>
      <c r="Y47" s="7"/>
      <c r="Z47" s="7"/>
      <c r="AA47" s="7"/>
      <c r="AB47" s="8" t="s">
        <v>8</v>
      </c>
      <c r="AC47" s="7"/>
      <c r="AD47" s="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</row>
    <row r="48" spans="1:56" ht="15" customHeight="1" x14ac:dyDescent="0.25">
      <c r="N48" s="8" t="s">
        <v>8</v>
      </c>
      <c r="O48" s="7"/>
      <c r="P48" s="7"/>
      <c r="Q48" s="8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  <c r="AD48" s="7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</row>
    <row r="49" spans="14:56" ht="15" customHeight="1" x14ac:dyDescent="0.25">
      <c r="N49" s="8" t="s">
        <v>8</v>
      </c>
      <c r="O49" s="7" t="s">
        <v>85</v>
      </c>
      <c r="P49" s="32" t="s">
        <v>28</v>
      </c>
      <c r="Q49" s="54" t="s">
        <v>13</v>
      </c>
      <c r="R49" s="61">
        <f>X34+R41-R47</f>
        <v>233.90769230769365</v>
      </c>
      <c r="S49" s="52" t="s">
        <v>86</v>
      </c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  <c r="AD49" s="7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</row>
    <row r="50" spans="14:56" ht="15" customHeight="1" x14ac:dyDescent="0.25">
      <c r="N50" s="8" t="s">
        <v>8</v>
      </c>
      <c r="AB50" s="8" t="s">
        <v>8</v>
      </c>
      <c r="AC50" s="7"/>
      <c r="AD50" s="7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  <row r="51" spans="14:56" ht="15" customHeight="1" x14ac:dyDescent="0.25">
      <c r="N51" s="8" t="s">
        <v>8</v>
      </c>
      <c r="AB51" s="8" t="s">
        <v>8</v>
      </c>
      <c r="AC51" s="7"/>
      <c r="AD51" s="7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</row>
    <row r="52" spans="14:56" ht="15" customHeight="1" x14ac:dyDescent="0.25">
      <c r="N52" s="8" t="s">
        <v>8</v>
      </c>
      <c r="AB52" s="8" t="s">
        <v>8</v>
      </c>
      <c r="AC52" s="7"/>
      <c r="AD52" s="7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</row>
    <row r="53" spans="14:56" ht="15" customHeight="1" x14ac:dyDescent="0.25">
      <c r="N53" s="8" t="s">
        <v>8</v>
      </c>
      <c r="AB53" s="8" t="s">
        <v>8</v>
      </c>
      <c r="AC53" s="7"/>
      <c r="AD53" s="7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4:56" ht="15" customHeight="1" x14ac:dyDescent="0.25">
      <c r="N54" s="8" t="s">
        <v>8</v>
      </c>
      <c r="AB54" s="8" t="s">
        <v>8</v>
      </c>
      <c r="AC54" s="7"/>
      <c r="AD54" s="7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</row>
    <row r="55" spans="14:56" ht="15" customHeight="1" x14ac:dyDescent="0.25">
      <c r="N55" s="8" t="s">
        <v>8</v>
      </c>
      <c r="AB55" s="8" t="s">
        <v>8</v>
      </c>
      <c r="AC55" s="7"/>
      <c r="AD55" s="7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4:56" ht="15" customHeight="1" x14ac:dyDescent="0.25">
      <c r="N56" s="8" t="s">
        <v>8</v>
      </c>
      <c r="AB56" s="8" t="s">
        <v>8</v>
      </c>
      <c r="AC56" s="7"/>
      <c r="AD56" s="7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4:56" ht="15" customHeight="1" x14ac:dyDescent="0.25">
      <c r="N57" s="8" t="s">
        <v>8</v>
      </c>
      <c r="AB57" s="8" t="s">
        <v>8</v>
      </c>
      <c r="AC57" s="7"/>
      <c r="AD57" s="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4:56" ht="15" customHeight="1" x14ac:dyDescent="0.25">
      <c r="N58" s="8" t="s">
        <v>8</v>
      </c>
      <c r="AB58" s="8" t="s">
        <v>8</v>
      </c>
      <c r="AC58" s="7"/>
      <c r="AD58" s="7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4:56" ht="15" customHeight="1" x14ac:dyDescent="0.25">
      <c r="N59" s="8" t="s">
        <v>8</v>
      </c>
      <c r="AB59" s="8" t="s">
        <v>8</v>
      </c>
      <c r="AC59" s="7"/>
      <c r="AD59" s="7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10.7109375" style="6" customWidth="1"/>
    <col min="16" max="16384" width="9.140625" style="6"/>
  </cols>
  <sheetData>
    <row r="1" spans="1:33" ht="15" customHeight="1" x14ac:dyDescent="0.25">
      <c r="A1" s="5" t="s">
        <v>3</v>
      </c>
      <c r="C1" t="s">
        <v>25</v>
      </c>
      <c r="D1" s="16"/>
      <c r="M1" s="14" t="s">
        <v>7</v>
      </c>
      <c r="N1" s="17" t="s">
        <v>8</v>
      </c>
      <c r="W1" s="7"/>
      <c r="X1" s="7"/>
      <c r="AB1" s="17" t="s">
        <v>8</v>
      </c>
    </row>
    <row r="2" spans="1:33" ht="15" customHeight="1" x14ac:dyDescent="0.25">
      <c r="A2" s="5" t="s">
        <v>4</v>
      </c>
      <c r="C2" s="6" t="s">
        <v>87</v>
      </c>
      <c r="N2" s="17" t="s">
        <v>8</v>
      </c>
      <c r="W2" s="7"/>
      <c r="X2" s="7"/>
      <c r="AB2" s="17" t="s">
        <v>8</v>
      </c>
    </row>
    <row r="3" spans="1:33" ht="15" customHeight="1" x14ac:dyDescent="0.25">
      <c r="A3" s="5" t="s">
        <v>5</v>
      </c>
      <c r="C3" s="6" t="s">
        <v>23</v>
      </c>
      <c r="N3" s="17" t="s">
        <v>8</v>
      </c>
      <c r="O3" s="62" t="s">
        <v>88</v>
      </c>
      <c r="P3" s="63" t="s">
        <v>89</v>
      </c>
      <c r="Q3" s="63" t="s">
        <v>13</v>
      </c>
      <c r="R3" s="8" t="s">
        <v>28</v>
      </c>
      <c r="S3" s="8" t="s">
        <v>45</v>
      </c>
      <c r="T3" s="47">
        <f>H14</f>
        <v>0.21</v>
      </c>
      <c r="U3" s="7"/>
      <c r="V3" s="64" t="s">
        <v>90</v>
      </c>
      <c r="W3" s="65"/>
      <c r="X3" s="7"/>
      <c r="AB3" s="17" t="s">
        <v>8</v>
      </c>
      <c r="AG3" s="9"/>
    </row>
    <row r="4" spans="1:33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62" t="s">
        <v>91</v>
      </c>
      <c r="P4" s="17" t="s">
        <v>92</v>
      </c>
      <c r="Q4" s="8" t="s">
        <v>13</v>
      </c>
      <c r="R4" s="51">
        <f>X10</f>
        <v>3232</v>
      </c>
      <c r="S4" s="8" t="s">
        <v>45</v>
      </c>
      <c r="T4" s="47">
        <f>H14</f>
        <v>0.21</v>
      </c>
      <c r="U4" s="7"/>
      <c r="V4" s="66" t="s">
        <v>93</v>
      </c>
      <c r="W4" s="67"/>
      <c r="X4" s="7"/>
      <c r="Y4" s="7"/>
      <c r="Z4" s="7"/>
      <c r="AA4" s="7"/>
      <c r="AB4" s="8" t="s">
        <v>8</v>
      </c>
      <c r="AG4" s="9"/>
    </row>
    <row r="5" spans="1:33" ht="15" customHeight="1" x14ac:dyDescent="0.25">
      <c r="A5" s="15" t="s">
        <v>6</v>
      </c>
      <c r="C5" s="68"/>
      <c r="D5" s="69"/>
      <c r="E5" s="69"/>
      <c r="F5" s="70"/>
      <c r="G5" s="70"/>
      <c r="H5" s="71" t="s">
        <v>9</v>
      </c>
      <c r="I5" s="72" t="s">
        <v>10</v>
      </c>
      <c r="J5" s="7"/>
      <c r="K5" s="9"/>
      <c r="L5" s="9"/>
      <c r="M5" s="9"/>
      <c r="N5" s="8" t="s">
        <v>8</v>
      </c>
      <c r="O5" s="5"/>
      <c r="P5"/>
      <c r="Q5" s="73" t="s">
        <v>13</v>
      </c>
      <c r="R5" s="74">
        <f>R4*T4</f>
        <v>678.72</v>
      </c>
      <c r="U5" s="7"/>
      <c r="V5" s="7"/>
      <c r="W5" s="7"/>
      <c r="X5" s="7"/>
      <c r="Y5" s="7"/>
      <c r="Z5" s="7"/>
      <c r="AA5" s="7"/>
      <c r="AB5" s="8" t="s">
        <v>8</v>
      </c>
      <c r="AG5" s="9"/>
    </row>
    <row r="6" spans="1:33" ht="15" customHeight="1" x14ac:dyDescent="0.25">
      <c r="C6" s="42" t="s">
        <v>94</v>
      </c>
      <c r="D6" s="75"/>
      <c r="E6" s="75"/>
      <c r="F6" s="28"/>
      <c r="G6" s="76" t="s">
        <v>95</v>
      </c>
      <c r="H6" s="27">
        <v>8490</v>
      </c>
      <c r="I6" s="24">
        <v>8070</v>
      </c>
      <c r="J6" s="7"/>
      <c r="K6" s="9"/>
      <c r="L6" s="9"/>
      <c r="M6" s="9"/>
      <c r="N6" s="8" t="s">
        <v>8</v>
      </c>
      <c r="O6" s="7"/>
      <c r="P6" s="7"/>
      <c r="Q6" s="7"/>
      <c r="V6" s="7"/>
      <c r="W6" s="7"/>
      <c r="X6" s="7"/>
      <c r="Y6" s="7"/>
      <c r="Z6" s="7"/>
      <c r="AA6" s="7"/>
      <c r="AB6" s="8" t="s">
        <v>8</v>
      </c>
      <c r="AG6" s="9"/>
    </row>
    <row r="7" spans="1:33" ht="15" customHeight="1" x14ac:dyDescent="0.25">
      <c r="C7" s="45" t="s">
        <v>96</v>
      </c>
      <c r="D7" s="77"/>
      <c r="E7" s="77"/>
      <c r="F7" s="30"/>
      <c r="G7" s="78" t="s">
        <v>97</v>
      </c>
      <c r="H7" s="29">
        <v>1610</v>
      </c>
      <c r="I7" s="26">
        <v>1450</v>
      </c>
      <c r="J7" s="7"/>
      <c r="K7" s="9"/>
      <c r="L7" s="9"/>
      <c r="M7" s="9"/>
      <c r="N7" s="8" t="s">
        <v>8</v>
      </c>
      <c r="O7" s="7"/>
      <c r="P7" s="7"/>
      <c r="Q7" s="7"/>
      <c r="U7" s="7"/>
      <c r="V7" s="7"/>
      <c r="W7" s="7"/>
      <c r="X7" s="7"/>
      <c r="Y7" s="7"/>
      <c r="Z7" s="7"/>
      <c r="AA7" s="7"/>
      <c r="AB7" s="8" t="s">
        <v>8</v>
      </c>
      <c r="AG7" s="9"/>
    </row>
    <row r="8" spans="1:33" ht="15" customHeight="1" x14ac:dyDescent="0.25">
      <c r="A8" s="15"/>
      <c r="B8" s="9"/>
      <c r="C8" s="42" t="s">
        <v>98</v>
      </c>
      <c r="D8" s="75"/>
      <c r="E8" s="75"/>
      <c r="F8" s="28"/>
      <c r="G8" s="76" t="s">
        <v>63</v>
      </c>
      <c r="H8" s="27">
        <v>4410</v>
      </c>
      <c r="I8" s="24">
        <v>5650</v>
      </c>
      <c r="J8" s="9"/>
      <c r="K8" s="9"/>
      <c r="L8" s="9"/>
      <c r="M8" s="9"/>
      <c r="N8" s="8" t="s">
        <v>8</v>
      </c>
      <c r="O8" s="62" t="s">
        <v>99</v>
      </c>
      <c r="P8" s="6" t="s">
        <v>100</v>
      </c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G8" s="9"/>
    </row>
    <row r="9" spans="1:33" ht="15" customHeight="1" x14ac:dyDescent="0.25">
      <c r="A9" s="9"/>
      <c r="B9" s="9"/>
      <c r="C9" s="42" t="s">
        <v>101</v>
      </c>
      <c r="D9" s="75"/>
      <c r="E9" s="75"/>
      <c r="F9" s="28"/>
      <c r="G9" s="76" t="s">
        <v>102</v>
      </c>
      <c r="H9" s="27">
        <v>2380</v>
      </c>
      <c r="I9" s="24">
        <v>1610</v>
      </c>
      <c r="J9" s="9"/>
      <c r="K9" s="9"/>
      <c r="L9" s="9"/>
      <c r="M9" s="9"/>
      <c r="N9" s="8" t="s">
        <v>8</v>
      </c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G9" s="9"/>
    </row>
    <row r="10" spans="1:33" ht="15" customHeight="1" x14ac:dyDescent="0.25">
      <c r="A10" s="9"/>
      <c r="B10" s="9"/>
      <c r="C10" s="45" t="s">
        <v>103</v>
      </c>
      <c r="D10" s="77"/>
      <c r="E10" s="77"/>
      <c r="F10" s="30"/>
      <c r="G10" s="78" t="s">
        <v>71</v>
      </c>
      <c r="H10" s="29">
        <v>2240</v>
      </c>
      <c r="I10" s="26">
        <v>1350</v>
      </c>
      <c r="J10" s="9"/>
      <c r="K10" s="9"/>
      <c r="L10" s="9"/>
      <c r="M10" s="9"/>
      <c r="N10" s="8" t="s">
        <v>8</v>
      </c>
      <c r="P10" s="37" t="s">
        <v>28</v>
      </c>
      <c r="Q10" s="38" t="s">
        <v>13</v>
      </c>
      <c r="R10" s="38" t="s">
        <v>29</v>
      </c>
      <c r="S10" s="38" t="s">
        <v>14</v>
      </c>
      <c r="T10" s="38" t="s">
        <v>30</v>
      </c>
      <c r="U10" s="38" t="s">
        <v>15</v>
      </c>
      <c r="V10" s="39" t="s">
        <v>31</v>
      </c>
      <c r="W10" s="8" t="s">
        <v>13</v>
      </c>
      <c r="X10" s="74">
        <f>R31</f>
        <v>3232</v>
      </c>
      <c r="Y10" s="52" t="s">
        <v>104</v>
      </c>
      <c r="Z10" s="7"/>
      <c r="AA10" s="7"/>
      <c r="AB10" s="8" t="s">
        <v>8</v>
      </c>
      <c r="AG10" s="9"/>
    </row>
    <row r="11" spans="1:33" ht="15" customHeight="1" x14ac:dyDescent="0.25">
      <c r="A11" s="9"/>
      <c r="B11" s="9"/>
      <c r="C11" s="42" t="s">
        <v>105</v>
      </c>
      <c r="D11" s="75"/>
      <c r="E11" s="75"/>
      <c r="F11" s="28"/>
      <c r="G11" s="76" t="s">
        <v>12</v>
      </c>
      <c r="H11" s="27">
        <v>680</v>
      </c>
      <c r="I11" s="24">
        <v>560</v>
      </c>
      <c r="J11" s="9"/>
      <c r="K11" s="9"/>
      <c r="L11" s="9"/>
      <c r="M11" s="9"/>
      <c r="N11" s="8" t="s">
        <v>8</v>
      </c>
      <c r="W11" s="7"/>
      <c r="X11" s="7"/>
      <c r="Y11" s="7"/>
      <c r="Z11" s="7"/>
      <c r="AA11" s="7"/>
      <c r="AB11" s="8" t="s">
        <v>8</v>
      </c>
      <c r="AG11" s="9"/>
    </row>
    <row r="12" spans="1:33" ht="15" customHeight="1" x14ac:dyDescent="0.25">
      <c r="A12" s="9"/>
      <c r="B12" s="9"/>
      <c r="C12" s="79" t="s">
        <v>106</v>
      </c>
      <c r="D12" s="80"/>
      <c r="E12" s="80"/>
      <c r="F12" s="35"/>
      <c r="G12" s="34" t="s">
        <v>16</v>
      </c>
      <c r="H12" s="81" t="s">
        <v>107</v>
      </c>
      <c r="I12" s="34" t="s">
        <v>107</v>
      </c>
      <c r="J12" s="33"/>
      <c r="K12" s="33"/>
      <c r="L12" s="33"/>
      <c r="M12" s="33"/>
      <c r="N12" s="8" t="s">
        <v>8</v>
      </c>
      <c r="O12" s="82" t="s">
        <v>108</v>
      </c>
      <c r="P12" s="17" t="s">
        <v>29</v>
      </c>
      <c r="Q12" s="17" t="s">
        <v>13</v>
      </c>
      <c r="R12" s="17" t="s">
        <v>95</v>
      </c>
      <c r="S12" s="17" t="s">
        <v>15</v>
      </c>
      <c r="T12" s="83">
        <v>0.8</v>
      </c>
      <c r="U12" s="17" t="s">
        <v>45</v>
      </c>
      <c r="V12" s="17" t="s">
        <v>46</v>
      </c>
      <c r="W12" s="7"/>
      <c r="X12" s="7"/>
      <c r="Y12" s="7"/>
      <c r="Z12" s="7"/>
      <c r="AA12" s="7"/>
      <c r="AB12" s="8" t="s">
        <v>8</v>
      </c>
      <c r="AG12" s="9"/>
    </row>
    <row r="13" spans="1:33" ht="15" customHeight="1" x14ac:dyDescent="0.25">
      <c r="A13" s="9"/>
      <c r="B13" s="9"/>
      <c r="C13" s="52" t="s">
        <v>109</v>
      </c>
      <c r="D13" s="7"/>
      <c r="E13" s="7"/>
      <c r="F13" s="7"/>
      <c r="G13" s="7"/>
      <c r="H13" s="7"/>
      <c r="I13" s="7"/>
      <c r="J13" s="33"/>
      <c r="K13" s="84"/>
      <c r="L13" s="84"/>
      <c r="M13" s="84"/>
      <c r="N13" s="8" t="s">
        <v>8</v>
      </c>
      <c r="O13" s="7"/>
      <c r="P13" s="7"/>
      <c r="Q13" s="17" t="s">
        <v>13</v>
      </c>
      <c r="R13" s="8">
        <f>H6</f>
        <v>8490</v>
      </c>
      <c r="S13" s="17" t="s">
        <v>15</v>
      </c>
      <c r="T13" s="83">
        <v>0.8</v>
      </c>
      <c r="U13" s="8" t="s">
        <v>45</v>
      </c>
      <c r="V13" s="8" t="s">
        <v>110</v>
      </c>
      <c r="W13" s="8">
        <f>H7</f>
        <v>1610</v>
      </c>
      <c r="X13" s="8" t="s">
        <v>15</v>
      </c>
      <c r="Y13" s="8">
        <f>I7</f>
        <v>1450</v>
      </c>
      <c r="Z13" s="8" t="s">
        <v>111</v>
      </c>
      <c r="AA13" s="7"/>
      <c r="AB13" s="8" t="s">
        <v>8</v>
      </c>
      <c r="AG13" s="9"/>
    </row>
    <row r="14" spans="1:33" ht="15" customHeight="1" x14ac:dyDescent="0.25">
      <c r="A14" s="9"/>
      <c r="B14" s="9"/>
      <c r="C14" s="40" t="s">
        <v>112</v>
      </c>
      <c r="D14" s="85"/>
      <c r="E14" s="86"/>
      <c r="F14" s="85"/>
      <c r="G14" s="85"/>
      <c r="H14" s="87">
        <v>0.21</v>
      </c>
      <c r="I14" s="33"/>
      <c r="J14" s="9"/>
      <c r="K14" s="9"/>
      <c r="L14" s="9"/>
      <c r="M14" s="9"/>
      <c r="N14" s="8" t="s">
        <v>8</v>
      </c>
      <c r="O14" s="7"/>
      <c r="P14" s="7"/>
      <c r="Q14" s="17" t="s">
        <v>13</v>
      </c>
      <c r="R14" s="8">
        <f>R13</f>
        <v>8490</v>
      </c>
      <c r="S14" s="17" t="s">
        <v>15</v>
      </c>
      <c r="T14" s="83">
        <v>0.8</v>
      </c>
      <c r="U14" s="8" t="s">
        <v>45</v>
      </c>
      <c r="V14" s="8">
        <f>W13-Y13</f>
        <v>160</v>
      </c>
      <c r="W14" s="7"/>
      <c r="X14" s="7"/>
      <c r="Y14" s="7"/>
      <c r="Z14" s="7"/>
      <c r="AA14" s="7"/>
      <c r="AB14" s="8" t="s">
        <v>8</v>
      </c>
      <c r="AG14" s="9"/>
    </row>
    <row r="15" spans="1:33" ht="15" customHeight="1" x14ac:dyDescent="0.25">
      <c r="C15" s="45" t="s">
        <v>113</v>
      </c>
      <c r="D15" s="77"/>
      <c r="E15" s="77"/>
      <c r="F15" s="77"/>
      <c r="G15" s="77"/>
      <c r="H15" s="88" t="s">
        <v>107</v>
      </c>
      <c r="I15" s="7"/>
      <c r="J15" s="7"/>
      <c r="K15" s="9"/>
      <c r="L15" s="9"/>
      <c r="M15" s="9"/>
      <c r="N15" s="8" t="s">
        <v>8</v>
      </c>
      <c r="O15" s="7"/>
      <c r="P15" s="7"/>
      <c r="Q15" s="17" t="s">
        <v>13</v>
      </c>
      <c r="R15" s="74">
        <f>R14-T14*V14</f>
        <v>8362</v>
      </c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G15" s="9"/>
    </row>
    <row r="16" spans="1:33" ht="15" customHeight="1" x14ac:dyDescent="0.25">
      <c r="C16" s="52" t="s">
        <v>114</v>
      </c>
      <c r="D16" s="7"/>
      <c r="E16" s="7"/>
      <c r="F16" s="7"/>
      <c r="G16" s="7"/>
      <c r="H16" s="7"/>
      <c r="I16" s="7"/>
      <c r="J16" s="7"/>
      <c r="K16" s="9"/>
      <c r="L16" s="9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G16" s="9"/>
    </row>
    <row r="17" spans="1:33" ht="15" customHeight="1" x14ac:dyDescent="0.25">
      <c r="C17" s="7"/>
      <c r="D17" s="7"/>
      <c r="E17" s="7"/>
      <c r="F17" s="7"/>
      <c r="G17" s="7"/>
      <c r="H17" s="7"/>
      <c r="I17" s="7"/>
      <c r="J17" s="7"/>
      <c r="K17" s="9"/>
      <c r="L17" s="9"/>
      <c r="M17" s="9"/>
      <c r="N17" s="8" t="s">
        <v>8</v>
      </c>
      <c r="O17" s="82" t="s">
        <v>115</v>
      </c>
      <c r="P17" s="89" t="s">
        <v>116</v>
      </c>
      <c r="Q17" s="7" t="s">
        <v>117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G17" s="9"/>
    </row>
    <row r="18" spans="1:33" ht="15" customHeight="1" x14ac:dyDescent="0.25">
      <c r="A18" s="5" t="s">
        <v>11</v>
      </c>
      <c r="C18" s="7" t="s">
        <v>118</v>
      </c>
      <c r="D18" s="7"/>
      <c r="E18" s="7"/>
      <c r="F18" s="7"/>
      <c r="G18" s="7"/>
      <c r="H18" s="7"/>
      <c r="I18" s="7"/>
      <c r="J18" s="7"/>
      <c r="K18" s="9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G18" s="9"/>
    </row>
    <row r="19" spans="1:33" ht="15" customHeight="1" x14ac:dyDescent="0.25">
      <c r="C19" s="7"/>
      <c r="D19" s="7"/>
      <c r="E19" s="7"/>
      <c r="F19" s="7"/>
      <c r="G19" s="7"/>
      <c r="H19" s="7"/>
      <c r="I19" s="7"/>
      <c r="J19" s="7"/>
      <c r="K19" s="9"/>
      <c r="L19" s="9"/>
      <c r="M19" s="9"/>
      <c r="N19" s="8" t="s">
        <v>8</v>
      </c>
      <c r="O19" s="7"/>
      <c r="P19" s="7"/>
      <c r="Q19" s="7" t="s">
        <v>119</v>
      </c>
      <c r="R19" s="7"/>
      <c r="S19" s="7"/>
      <c r="T19" s="7"/>
      <c r="U19" s="90"/>
      <c r="V19" s="8">
        <f>H11</f>
        <v>680</v>
      </c>
      <c r="W19" s="7"/>
      <c r="X19" s="7"/>
      <c r="Y19" s="7"/>
      <c r="Z19" s="7"/>
      <c r="AA19" s="7"/>
      <c r="AB19" s="8" t="s">
        <v>8</v>
      </c>
      <c r="AG19" s="9"/>
    </row>
    <row r="20" spans="1:33" ht="15" customHeight="1" x14ac:dyDescent="0.25">
      <c r="C20" s="7"/>
      <c r="D20" s="7"/>
      <c r="E20" s="7"/>
      <c r="F20" s="7"/>
      <c r="G20" s="7"/>
      <c r="H20" s="7"/>
      <c r="I20" s="7"/>
      <c r="J20" s="7"/>
      <c r="K20" s="9"/>
      <c r="L20" s="9"/>
      <c r="M20" s="9"/>
      <c r="N20" s="8" t="s">
        <v>8</v>
      </c>
      <c r="O20" s="7"/>
      <c r="P20" s="7"/>
      <c r="Q20" s="7" t="s">
        <v>120</v>
      </c>
      <c r="R20" s="7"/>
      <c r="S20" s="7"/>
      <c r="T20" s="7"/>
      <c r="U20" s="47"/>
      <c r="V20" s="91">
        <v>0.25</v>
      </c>
      <c r="W20" s="52" t="s">
        <v>121</v>
      </c>
      <c r="X20" s="7"/>
      <c r="Y20" s="7"/>
      <c r="Z20" s="7"/>
      <c r="AA20" s="7"/>
      <c r="AB20" s="8" t="s">
        <v>8</v>
      </c>
      <c r="AG20" s="9"/>
    </row>
    <row r="21" spans="1:33" ht="15" customHeight="1" x14ac:dyDescent="0.25">
      <c r="A21" s="5" t="s">
        <v>122</v>
      </c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7"/>
      <c r="P21" s="7"/>
      <c r="Q21" s="85" t="s">
        <v>123</v>
      </c>
      <c r="R21" s="85"/>
      <c r="S21" s="85"/>
      <c r="T21" s="85"/>
      <c r="U21" s="85"/>
      <c r="V21" s="92">
        <f>V19*V20</f>
        <v>170</v>
      </c>
      <c r="W21" s="7"/>
      <c r="X21" s="7"/>
      <c r="Y21" s="7"/>
      <c r="Z21" s="7"/>
      <c r="AA21" s="7"/>
      <c r="AB21" s="8" t="s">
        <v>8</v>
      </c>
      <c r="AG21" s="9"/>
    </row>
    <row r="22" spans="1:33" ht="15" customHeight="1" x14ac:dyDescent="0.25">
      <c r="A22" s="5" t="s">
        <v>61</v>
      </c>
      <c r="C22" s="7" t="s">
        <v>124</v>
      </c>
      <c r="D22" s="93" t="s">
        <v>125</v>
      </c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</row>
    <row r="23" spans="1:33" ht="15" customHeight="1" x14ac:dyDescent="0.25">
      <c r="C23" s="7" t="s">
        <v>126</v>
      </c>
      <c r="D23" s="93" t="s">
        <v>127</v>
      </c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94" t="s">
        <v>128</v>
      </c>
      <c r="P23" s="8" t="s">
        <v>31</v>
      </c>
      <c r="Q23" s="8" t="s">
        <v>13</v>
      </c>
      <c r="R23" s="8" t="s">
        <v>63</v>
      </c>
      <c r="S23" s="8" t="s">
        <v>14</v>
      </c>
      <c r="T23" s="8" t="s">
        <v>129</v>
      </c>
      <c r="U23" s="7"/>
      <c r="V23" s="7"/>
      <c r="W23" s="7"/>
      <c r="X23" s="7"/>
      <c r="Y23" s="7"/>
      <c r="Z23" s="7"/>
      <c r="AA23" s="7"/>
      <c r="AB23" s="8" t="s">
        <v>8</v>
      </c>
    </row>
    <row r="24" spans="1:33" ht="15" customHeight="1" x14ac:dyDescent="0.25">
      <c r="C24" s="7" t="s">
        <v>130</v>
      </c>
      <c r="D24" s="93" t="s">
        <v>131</v>
      </c>
      <c r="E24" s="7"/>
      <c r="F24" s="7"/>
      <c r="G24" s="7"/>
      <c r="H24" s="52" t="s">
        <v>132</v>
      </c>
      <c r="I24" s="7"/>
      <c r="J24" s="7"/>
      <c r="K24" s="9"/>
      <c r="L24" s="9"/>
      <c r="M24" s="9"/>
      <c r="N24" s="8" t="s">
        <v>8</v>
      </c>
      <c r="O24" s="7"/>
      <c r="P24" s="7"/>
      <c r="Q24" s="8" t="s">
        <v>13</v>
      </c>
      <c r="R24" s="8">
        <f>H8</f>
        <v>4410</v>
      </c>
      <c r="S24" s="8" t="s">
        <v>14</v>
      </c>
      <c r="T24" s="8" t="s">
        <v>110</v>
      </c>
      <c r="U24" s="8">
        <f>H10</f>
        <v>2240</v>
      </c>
      <c r="V24" s="8" t="s">
        <v>15</v>
      </c>
      <c r="W24" s="8">
        <f>I10</f>
        <v>1350</v>
      </c>
      <c r="X24" s="8" t="s">
        <v>111</v>
      </c>
      <c r="Y24" s="7"/>
      <c r="Z24" s="7"/>
      <c r="AA24" s="7"/>
      <c r="AB24" s="8" t="s">
        <v>8</v>
      </c>
      <c r="AC24" s="7"/>
      <c r="AD24" s="7"/>
    </row>
    <row r="25" spans="1:33" ht="15" customHeight="1" x14ac:dyDescent="0.25">
      <c r="C25" s="7" t="s">
        <v>133</v>
      </c>
      <c r="D25" s="93" t="s">
        <v>134</v>
      </c>
      <c r="E25" s="7"/>
      <c r="F25" s="7"/>
      <c r="G25" s="7"/>
      <c r="H25" s="52" t="s">
        <v>132</v>
      </c>
      <c r="I25" s="7"/>
      <c r="J25" s="7"/>
      <c r="K25" s="9"/>
      <c r="L25" s="9"/>
      <c r="M25" s="9"/>
      <c r="N25" s="8" t="s">
        <v>8</v>
      </c>
      <c r="O25" s="7"/>
      <c r="P25" s="7"/>
      <c r="Q25" s="8" t="s">
        <v>13</v>
      </c>
      <c r="R25" s="74">
        <f>R24+U24-W24</f>
        <v>5300</v>
      </c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7"/>
      <c r="AD25" s="7"/>
    </row>
    <row r="26" spans="1:33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  <c r="AD26" s="7"/>
    </row>
    <row r="27" spans="1:33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15" t="s">
        <v>135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  <c r="AD27" s="7"/>
    </row>
    <row r="28" spans="1:33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  <c r="AD28" s="7"/>
    </row>
    <row r="29" spans="1:33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 t="s">
        <v>28</v>
      </c>
      <c r="Q29" s="8" t="s">
        <v>13</v>
      </c>
      <c r="R29" s="8" t="s">
        <v>29</v>
      </c>
      <c r="S29" s="8" t="s">
        <v>14</v>
      </c>
      <c r="T29" s="8" t="s">
        <v>30</v>
      </c>
      <c r="U29" s="8" t="s">
        <v>15</v>
      </c>
      <c r="V29" s="8" t="s">
        <v>31</v>
      </c>
      <c r="W29" s="7"/>
      <c r="X29" s="7"/>
      <c r="Y29" s="7"/>
      <c r="Z29" s="7"/>
      <c r="AA29" s="7"/>
      <c r="AB29" s="8" t="s">
        <v>8</v>
      </c>
      <c r="AC29" s="7"/>
      <c r="AD29" s="7"/>
    </row>
    <row r="30" spans="1:33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7"/>
      <c r="Q30" s="8" t="s">
        <v>13</v>
      </c>
      <c r="R30" s="8">
        <f>R15</f>
        <v>8362</v>
      </c>
      <c r="S30" s="8" t="s">
        <v>14</v>
      </c>
      <c r="T30" s="8">
        <f>V21</f>
        <v>170</v>
      </c>
      <c r="U30" s="8" t="s">
        <v>15</v>
      </c>
      <c r="V30" s="8">
        <f>R25</f>
        <v>5300</v>
      </c>
      <c r="W30" s="7"/>
      <c r="X30" s="7"/>
      <c r="Y30" s="7"/>
      <c r="Z30" s="7"/>
      <c r="AA30" s="7"/>
      <c r="AB30" s="8" t="s">
        <v>8</v>
      </c>
      <c r="AC30" s="7"/>
      <c r="AD30" s="7"/>
    </row>
    <row r="31" spans="1:33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8" t="s">
        <v>13</v>
      </c>
      <c r="R31" s="74">
        <f>R30+T30-V30</f>
        <v>3232</v>
      </c>
      <c r="S31" s="8"/>
      <c r="T31" s="8"/>
      <c r="U31" s="8"/>
      <c r="V31" s="8"/>
      <c r="W31" s="7"/>
      <c r="X31" s="7"/>
      <c r="Y31" s="7"/>
      <c r="Z31" s="7"/>
      <c r="AA31" s="7"/>
      <c r="AB31" s="8" t="s">
        <v>8</v>
      </c>
      <c r="AC31" s="7"/>
      <c r="AD31" s="7"/>
    </row>
    <row r="32" spans="1:33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AA32" s="7"/>
      <c r="AB32" s="8" t="s">
        <v>8</v>
      </c>
      <c r="AC32" s="7"/>
      <c r="AD32" s="7"/>
    </row>
    <row r="33" spans="1:30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AA33" s="7"/>
      <c r="AB33" s="8" t="s">
        <v>8</v>
      </c>
      <c r="AC33" s="7"/>
      <c r="AD33" s="7"/>
    </row>
    <row r="34" spans="1:30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AA34" s="7"/>
      <c r="AB34" s="8" t="s">
        <v>8</v>
      </c>
      <c r="AC34" s="7"/>
      <c r="AD34" s="7"/>
    </row>
    <row r="35" spans="1:30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AA35" s="7"/>
      <c r="AB35" s="8" t="s">
        <v>8</v>
      </c>
      <c r="AC35" s="7"/>
      <c r="AD35" s="7"/>
    </row>
    <row r="36" spans="1:30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AA36" s="7"/>
      <c r="AB36" s="8" t="s">
        <v>8</v>
      </c>
      <c r="AC36" s="7"/>
      <c r="AD36" s="7"/>
    </row>
    <row r="37" spans="1:30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  <c r="AD37" s="7"/>
    </row>
    <row r="38" spans="1:30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  <c r="AD38" s="7"/>
    </row>
    <row r="39" spans="1:3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  <c r="AD39" s="7"/>
    </row>
    <row r="40" spans="1:30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  <c r="AD40" s="7"/>
    </row>
    <row r="41" spans="1:30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  <c r="AD41" s="7"/>
    </row>
    <row r="42" spans="1:30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  <c r="AD42" s="7"/>
    </row>
    <row r="43" spans="1:30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  <c r="AD43" s="7"/>
    </row>
    <row r="44" spans="1:30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  <c r="AD44" s="7"/>
    </row>
    <row r="45" spans="1:30" ht="15" customHeight="1" x14ac:dyDescent="0.25">
      <c r="N45" s="8" t="s">
        <v>8</v>
      </c>
      <c r="AB45" s="8" t="s">
        <v>8</v>
      </c>
      <c r="AC45" s="7"/>
      <c r="AD45" s="7"/>
    </row>
    <row r="46" spans="1:30" ht="15" customHeight="1" x14ac:dyDescent="0.25">
      <c r="N46" s="8" t="s">
        <v>8</v>
      </c>
      <c r="Y46" s="7"/>
      <c r="Z46" s="7"/>
      <c r="AA46" s="7"/>
      <c r="AB46" s="8" t="s">
        <v>8</v>
      </c>
      <c r="AC46" s="7"/>
      <c r="AD46" s="7"/>
    </row>
    <row r="47" spans="1:30" ht="15" customHeight="1" x14ac:dyDescent="0.25">
      <c r="N47" s="8" t="s">
        <v>8</v>
      </c>
      <c r="Y47" s="7"/>
      <c r="Z47" s="7"/>
      <c r="AA47" s="7"/>
      <c r="AB47" s="8" t="s">
        <v>8</v>
      </c>
      <c r="AC47" s="7"/>
      <c r="AD47" s="7"/>
    </row>
    <row r="48" spans="1:30" ht="15" customHeight="1" x14ac:dyDescent="0.25">
      <c r="N48" s="8" t="s">
        <v>8</v>
      </c>
      <c r="Y48" s="7"/>
      <c r="Z48" s="7"/>
      <c r="AA48" s="7"/>
      <c r="AB48" s="8" t="s">
        <v>8</v>
      </c>
      <c r="AC48" s="7"/>
      <c r="AD48" s="7"/>
    </row>
    <row r="49" spans="14:40" ht="15" customHeight="1" x14ac:dyDescent="0.25">
      <c r="N49" s="8" t="s">
        <v>8</v>
      </c>
      <c r="Y49" s="7"/>
      <c r="Z49" s="7"/>
      <c r="AA49" s="7"/>
      <c r="AB49" s="8" t="s">
        <v>8</v>
      </c>
      <c r="AC49" s="7"/>
      <c r="AD49" s="7"/>
    </row>
    <row r="50" spans="14:40" ht="15" customHeight="1" x14ac:dyDescent="0.25">
      <c r="N50" s="8" t="s">
        <v>8</v>
      </c>
      <c r="Y50" s="7"/>
      <c r="Z50" s="7"/>
      <c r="AA50" s="7"/>
      <c r="AB50" s="8" t="s">
        <v>8</v>
      </c>
      <c r="AC50" s="7"/>
      <c r="AD50" s="7"/>
    </row>
    <row r="51" spans="14:40" ht="15" customHeight="1" x14ac:dyDescent="0.25">
      <c r="N51" s="8" t="s">
        <v>8</v>
      </c>
      <c r="Y51" s="7"/>
      <c r="Z51" s="7"/>
      <c r="AA51" s="7"/>
      <c r="AB51" s="8" t="s">
        <v>8</v>
      </c>
      <c r="AC51" s="7"/>
      <c r="AD51" s="7"/>
    </row>
    <row r="52" spans="14:40" ht="15" customHeight="1" x14ac:dyDescent="0.25">
      <c r="N52" s="8" t="s">
        <v>8</v>
      </c>
      <c r="Y52" s="7"/>
      <c r="Z52" s="7"/>
      <c r="AA52" s="7"/>
      <c r="AB52" s="8" t="s">
        <v>8</v>
      </c>
      <c r="AC52" s="7"/>
      <c r="AD52" s="7"/>
    </row>
    <row r="53" spans="14:40" ht="15" customHeight="1" x14ac:dyDescent="0.25">
      <c r="N53" s="8" t="s">
        <v>8</v>
      </c>
      <c r="Y53" s="7"/>
      <c r="Z53" s="7"/>
      <c r="AA53" s="7"/>
      <c r="AB53" s="8" t="s">
        <v>8</v>
      </c>
      <c r="AC53" s="7"/>
      <c r="AD53" s="7"/>
    </row>
    <row r="54" spans="14:40" ht="15" customHeight="1" x14ac:dyDescent="0.25">
      <c r="N54" s="8" t="s">
        <v>8</v>
      </c>
      <c r="Y54" s="7"/>
      <c r="Z54" s="7"/>
      <c r="AA54" s="7"/>
      <c r="AB54" s="8" t="s">
        <v>8</v>
      </c>
      <c r="AC54" s="7"/>
      <c r="AD54" s="7"/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 s="7"/>
      <c r="AD55" s="7"/>
    </row>
    <row r="56" spans="14:40" ht="15" customHeight="1" x14ac:dyDescent="0.25">
      <c r="N56" s="8" t="s">
        <v>8</v>
      </c>
      <c r="Z56" s="7"/>
      <c r="AA56" s="7"/>
      <c r="AB56" s="8" t="s">
        <v>8</v>
      </c>
      <c r="AC56" s="7"/>
      <c r="AD56" s="7"/>
    </row>
    <row r="57" spans="14:40" ht="15" customHeight="1" x14ac:dyDescent="0.25">
      <c r="N57" s="8" t="s">
        <v>8</v>
      </c>
      <c r="Z57" s="7"/>
      <c r="AA57" s="7"/>
      <c r="AB57" s="8" t="s">
        <v>8</v>
      </c>
      <c r="AC57" s="7"/>
      <c r="AD57" s="7"/>
    </row>
    <row r="58" spans="14:40" ht="15" customHeight="1" x14ac:dyDescent="0.25">
      <c r="N58" s="8" t="s">
        <v>8</v>
      </c>
      <c r="Z58" s="7"/>
      <c r="AA58" s="7"/>
      <c r="AB58" s="8" t="s">
        <v>8</v>
      </c>
      <c r="AC58" s="7"/>
      <c r="AD58" s="7"/>
    </row>
    <row r="59" spans="14:40" ht="15" customHeight="1" x14ac:dyDescent="0.25">
      <c r="N59" s="8" t="s">
        <v>8</v>
      </c>
      <c r="Z59" s="7"/>
      <c r="AA59" s="7"/>
      <c r="AB59" s="8" t="s">
        <v>8</v>
      </c>
      <c r="AC59" s="7"/>
      <c r="AD59" s="7"/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27" ht="15" customHeight="1" x14ac:dyDescent="0.25">
      <c r="A1" s="5" t="s">
        <v>3</v>
      </c>
      <c r="C1" t="s">
        <v>25</v>
      </c>
      <c r="D1" s="16"/>
      <c r="M1" s="14" t="s">
        <v>7</v>
      </c>
      <c r="N1" s="17" t="s">
        <v>8</v>
      </c>
      <c r="Z1" s="7"/>
      <c r="AA1" s="7"/>
    </row>
    <row r="2" spans="1:27" ht="15" customHeight="1" x14ac:dyDescent="0.25">
      <c r="A2" s="5" t="s">
        <v>4</v>
      </c>
      <c r="C2" s="6" t="s">
        <v>136</v>
      </c>
      <c r="N2" s="17" t="s">
        <v>8</v>
      </c>
      <c r="Z2" s="7"/>
      <c r="AA2" s="7"/>
    </row>
    <row r="3" spans="1:27" ht="15" customHeight="1" x14ac:dyDescent="0.25">
      <c r="A3" s="5" t="s">
        <v>5</v>
      </c>
      <c r="C3" s="6" t="s">
        <v>24</v>
      </c>
      <c r="N3" s="17" t="s">
        <v>8</v>
      </c>
      <c r="O3" s="95" t="s">
        <v>137</v>
      </c>
      <c r="P3" s="6" t="s">
        <v>138</v>
      </c>
      <c r="Z3" s="7"/>
      <c r="AA3" s="7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Z4" s="7"/>
      <c r="AA4" s="7"/>
    </row>
    <row r="5" spans="1:27" ht="15" customHeight="1" x14ac:dyDescent="0.25">
      <c r="A5" s="15" t="s">
        <v>6</v>
      </c>
      <c r="C5" s="7" t="s">
        <v>139</v>
      </c>
      <c r="D5" s="7"/>
      <c r="E5" s="7"/>
      <c r="F5" s="7"/>
      <c r="G5" s="7"/>
      <c r="H5" s="8"/>
      <c r="I5" s="7"/>
      <c r="J5" s="7"/>
      <c r="K5" s="9"/>
      <c r="L5" s="9"/>
      <c r="M5" s="9"/>
      <c r="N5" s="8" t="s">
        <v>8</v>
      </c>
      <c r="O5" s="7"/>
      <c r="P5" s="6" t="s">
        <v>140</v>
      </c>
      <c r="T5" s="20" t="s">
        <v>141</v>
      </c>
      <c r="W5" s="7"/>
      <c r="X5" s="7"/>
      <c r="Y5" s="7"/>
      <c r="Z5" s="7"/>
      <c r="AA5" s="7"/>
    </row>
    <row r="6" spans="1:27" ht="15" customHeight="1" x14ac:dyDescent="0.25">
      <c r="C6" s="7"/>
      <c r="D6" s="7"/>
      <c r="E6" s="7"/>
      <c r="F6" s="7"/>
      <c r="G6" s="7"/>
      <c r="H6" s="7"/>
      <c r="I6" s="7"/>
      <c r="J6" s="7"/>
      <c r="K6" s="9"/>
      <c r="L6" s="9"/>
      <c r="M6" s="9"/>
      <c r="N6" s="8" t="s">
        <v>8</v>
      </c>
      <c r="O6" s="7"/>
      <c r="W6" s="7"/>
      <c r="X6" s="7"/>
      <c r="Y6" s="7"/>
      <c r="Z6" s="7"/>
      <c r="AA6" s="7"/>
    </row>
    <row r="7" spans="1:27" ht="15" customHeight="1" x14ac:dyDescent="0.25">
      <c r="C7" s="96" t="s">
        <v>142</v>
      </c>
      <c r="D7" s="97">
        <v>440</v>
      </c>
      <c r="E7" s="52" t="s">
        <v>143</v>
      </c>
      <c r="F7" s="7"/>
      <c r="G7" s="7"/>
      <c r="H7" s="7"/>
      <c r="I7" s="7"/>
      <c r="J7" s="7"/>
      <c r="K7" s="9"/>
      <c r="L7" s="9"/>
      <c r="M7" s="9"/>
      <c r="N7" s="8" t="s">
        <v>8</v>
      </c>
      <c r="O7" s="7"/>
      <c r="P7" s="8" t="s">
        <v>124</v>
      </c>
      <c r="Q7" s="8" t="s">
        <v>13</v>
      </c>
      <c r="R7" s="8" t="s">
        <v>29</v>
      </c>
      <c r="S7" s="8" t="s">
        <v>14</v>
      </c>
      <c r="T7" s="8" t="s">
        <v>30</v>
      </c>
      <c r="U7" s="8" t="s">
        <v>15</v>
      </c>
      <c r="V7" s="8" t="s">
        <v>31</v>
      </c>
      <c r="W7" s="7"/>
      <c r="X7" s="7"/>
      <c r="Y7" s="7"/>
      <c r="Z7" s="7"/>
      <c r="AA7" s="7"/>
    </row>
    <row r="8" spans="1:27" ht="15" customHeight="1" x14ac:dyDescent="0.25">
      <c r="A8" s="15"/>
      <c r="B8" s="9"/>
      <c r="C8" s="98" t="s">
        <v>30</v>
      </c>
      <c r="D8" s="24">
        <v>60</v>
      </c>
      <c r="E8" s="7"/>
      <c r="F8" s="7"/>
      <c r="G8" s="7"/>
      <c r="H8" s="7"/>
      <c r="I8" s="7"/>
      <c r="J8" s="9"/>
      <c r="K8" s="9"/>
      <c r="L8" s="9"/>
      <c r="M8" s="9"/>
      <c r="N8" s="8" t="s">
        <v>8</v>
      </c>
      <c r="O8" s="7"/>
      <c r="P8" s="7"/>
      <c r="Q8" s="8" t="s">
        <v>13</v>
      </c>
      <c r="R8" s="8">
        <f>D7</f>
        <v>440</v>
      </c>
      <c r="S8" s="8" t="s">
        <v>14</v>
      </c>
      <c r="T8" s="8">
        <f>D8</f>
        <v>60</v>
      </c>
      <c r="U8" s="8" t="s">
        <v>15</v>
      </c>
      <c r="V8" s="8">
        <f>D9+D10+H12</f>
        <v>405</v>
      </c>
      <c r="W8" s="7"/>
      <c r="X8" s="7"/>
      <c r="Y8" s="7"/>
      <c r="Z8" s="7"/>
      <c r="AA8" s="7"/>
    </row>
    <row r="9" spans="1:27" ht="15" customHeight="1" x14ac:dyDescent="0.25">
      <c r="A9" s="9"/>
      <c r="B9" s="9"/>
      <c r="C9" s="98" t="s">
        <v>144</v>
      </c>
      <c r="D9" s="24">
        <v>190</v>
      </c>
      <c r="E9" s="7"/>
      <c r="F9" s="7"/>
      <c r="G9" s="7"/>
      <c r="H9" s="7"/>
      <c r="I9" s="7"/>
      <c r="J9" s="9"/>
      <c r="K9" s="9"/>
      <c r="L9" s="9"/>
      <c r="M9" s="9"/>
      <c r="N9" s="8" t="s">
        <v>8</v>
      </c>
      <c r="O9" s="7"/>
      <c r="P9" s="7"/>
      <c r="Q9" s="8" t="s">
        <v>13</v>
      </c>
      <c r="R9" s="99">
        <f>R8+T8-V8</f>
        <v>95</v>
      </c>
      <c r="S9" s="7"/>
      <c r="T9" s="7"/>
      <c r="U9" s="7"/>
      <c r="V9" s="7"/>
      <c r="W9" s="7"/>
      <c r="X9" s="7"/>
      <c r="Y9" s="7"/>
      <c r="Z9" s="7"/>
      <c r="AA9" s="7"/>
    </row>
    <row r="10" spans="1:27" ht="15" customHeight="1" x14ac:dyDescent="0.25">
      <c r="A10" s="9"/>
      <c r="B10" s="9"/>
      <c r="C10" s="100" t="s">
        <v>145</v>
      </c>
      <c r="D10" s="26">
        <v>20</v>
      </c>
      <c r="E10" s="7"/>
      <c r="F10" s="7"/>
      <c r="G10" s="7"/>
      <c r="H10" s="7"/>
      <c r="I10" s="7"/>
      <c r="J10" s="9"/>
      <c r="K10" s="9"/>
      <c r="L10" s="9"/>
      <c r="M10" s="9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7"/>
      <c r="P11" s="8" t="s">
        <v>126</v>
      </c>
      <c r="Q11" s="8" t="s">
        <v>13</v>
      </c>
      <c r="R11" s="8" t="s">
        <v>124</v>
      </c>
      <c r="S11" s="8" t="s">
        <v>45</v>
      </c>
      <c r="T11" s="7" t="s">
        <v>146</v>
      </c>
      <c r="U11" s="7"/>
      <c r="V11" s="7"/>
      <c r="W11" s="7"/>
      <c r="X11" s="7"/>
      <c r="Y11" s="7"/>
      <c r="Z11" s="7"/>
      <c r="AA11" s="7"/>
    </row>
    <row r="12" spans="1:27" ht="15" customHeight="1" x14ac:dyDescent="0.25">
      <c r="A12" s="9"/>
      <c r="B12" s="9"/>
      <c r="C12" s="68" t="s">
        <v>147</v>
      </c>
      <c r="D12" s="69"/>
      <c r="E12" s="69"/>
      <c r="F12" s="69"/>
      <c r="G12" s="70"/>
      <c r="H12" s="97">
        <v>195</v>
      </c>
      <c r="I12" s="7"/>
      <c r="J12" s="9"/>
      <c r="K12" s="9"/>
      <c r="L12" s="9"/>
      <c r="M12" s="9"/>
      <c r="N12" s="8" t="s">
        <v>8</v>
      </c>
      <c r="O12" s="7"/>
      <c r="P12" s="7"/>
      <c r="Q12" s="8" t="s">
        <v>13</v>
      </c>
      <c r="R12" s="99">
        <f>R9</f>
        <v>95</v>
      </c>
      <c r="S12" s="8" t="s">
        <v>45</v>
      </c>
      <c r="T12" s="101">
        <v>0.21</v>
      </c>
      <c r="U12" s="7"/>
      <c r="V12" s="7"/>
      <c r="W12" s="7"/>
      <c r="X12" s="7"/>
      <c r="Y12" s="7"/>
      <c r="Z12" s="7"/>
      <c r="AA12" s="7"/>
    </row>
    <row r="13" spans="1:27" ht="15" customHeight="1" x14ac:dyDescent="0.25">
      <c r="A13" s="9"/>
      <c r="B13" s="9"/>
      <c r="C13" s="52" t="s">
        <v>148</v>
      </c>
      <c r="D13" s="7"/>
      <c r="E13" s="7"/>
      <c r="F13" s="7"/>
      <c r="G13" s="7"/>
      <c r="H13" s="7"/>
      <c r="I13" s="7"/>
      <c r="J13" s="9"/>
      <c r="K13" s="9"/>
      <c r="L13" s="9"/>
      <c r="M13" s="9"/>
      <c r="N13" s="8" t="s">
        <v>8</v>
      </c>
      <c r="O13" s="7"/>
      <c r="P13" s="7"/>
      <c r="Q13" s="8" t="s">
        <v>13</v>
      </c>
      <c r="R13" s="102">
        <f>R12*T12</f>
        <v>19.95</v>
      </c>
      <c r="S13" s="7"/>
      <c r="T13" s="7"/>
      <c r="U13" s="7"/>
      <c r="V13" s="7"/>
      <c r="W13" s="7"/>
      <c r="X13" s="7"/>
      <c r="Y13" s="7"/>
      <c r="Z13" s="7"/>
      <c r="AA13" s="7"/>
    </row>
    <row r="14" spans="1:27" ht="15" customHeight="1" x14ac:dyDescent="0.25">
      <c r="A14" s="9"/>
      <c r="B14" s="9"/>
      <c r="C14" s="7"/>
      <c r="D14" s="7"/>
      <c r="E14" s="7"/>
      <c r="F14" s="7"/>
      <c r="G14" s="7"/>
      <c r="H14" s="7"/>
      <c r="I14" s="7"/>
      <c r="J14" s="9"/>
      <c r="K14" s="9"/>
      <c r="L14" s="9"/>
      <c r="M14" s="9"/>
      <c r="N14" s="8" t="s">
        <v>8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15" customHeight="1" x14ac:dyDescent="0.25">
      <c r="C15" s="7"/>
      <c r="D15" s="7"/>
      <c r="E15" s="7"/>
      <c r="F15" s="7"/>
      <c r="G15" s="7"/>
      <c r="H15" s="7"/>
      <c r="I15" s="7"/>
      <c r="J15" s="7"/>
      <c r="K15" s="9"/>
      <c r="L15" s="9"/>
      <c r="M15" s="9"/>
      <c r="N15" s="8" t="s">
        <v>8</v>
      </c>
      <c r="O15" s="103" t="s">
        <v>149</v>
      </c>
      <c r="P15" s="7" t="s">
        <v>150</v>
      </c>
      <c r="Q15" s="7"/>
      <c r="R15" s="7"/>
      <c r="S15" s="7"/>
      <c r="T15" s="7"/>
      <c r="U15" s="7"/>
      <c r="V15" s="7"/>
      <c r="W15" s="7"/>
      <c r="X15" s="7"/>
      <c r="Y15" s="7"/>
    </row>
    <row r="16" spans="1:27" ht="15" customHeight="1" x14ac:dyDescent="0.25">
      <c r="C16" s="7"/>
      <c r="D16" s="7"/>
      <c r="E16" s="7"/>
      <c r="F16" s="7"/>
      <c r="G16" s="7"/>
      <c r="H16" s="7"/>
      <c r="I16" s="7"/>
      <c r="J16" s="7"/>
      <c r="K16" s="9"/>
      <c r="L16" s="9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3:25" ht="15" customHeight="1" x14ac:dyDescent="0.25">
      <c r="C17" s="7"/>
      <c r="D17" s="7"/>
      <c r="E17" s="7"/>
      <c r="F17" s="7"/>
      <c r="G17" s="7"/>
      <c r="H17" s="7"/>
      <c r="I17" s="7"/>
      <c r="J17" s="7"/>
      <c r="K17" s="9"/>
      <c r="L17" s="9"/>
      <c r="M17" s="9"/>
      <c r="N17" s="8" t="s">
        <v>8</v>
      </c>
      <c r="O17" s="7"/>
      <c r="P17" s="8" t="s">
        <v>151</v>
      </c>
      <c r="Q17" s="8" t="s">
        <v>13</v>
      </c>
      <c r="R17" s="8" t="s">
        <v>124</v>
      </c>
      <c r="S17" s="8" t="s">
        <v>14</v>
      </c>
      <c r="T17" s="7" t="s">
        <v>152</v>
      </c>
      <c r="U17" s="7"/>
      <c r="V17" s="7"/>
      <c r="W17" s="7"/>
      <c r="X17" s="7"/>
      <c r="Y17" s="7"/>
    </row>
    <row r="18" spans="3:25" ht="15" customHeight="1" x14ac:dyDescent="0.25">
      <c r="C18" s="7"/>
      <c r="D18" s="7"/>
      <c r="E18" s="7"/>
      <c r="F18" s="7"/>
      <c r="G18" s="7"/>
      <c r="H18" s="7"/>
      <c r="I18" s="7"/>
      <c r="J18" s="7"/>
      <c r="K18" s="9"/>
      <c r="L18" s="9"/>
      <c r="M18" s="9"/>
      <c r="N18" s="8" t="s">
        <v>8</v>
      </c>
      <c r="O18" s="7"/>
      <c r="P18" s="7"/>
      <c r="Q18" s="8" t="s">
        <v>13</v>
      </c>
      <c r="R18" s="99">
        <f>R9</f>
        <v>95</v>
      </c>
      <c r="S18" s="8" t="s">
        <v>14</v>
      </c>
      <c r="T18" s="46">
        <f>H12</f>
        <v>195</v>
      </c>
      <c r="U18" s="7"/>
      <c r="V18" s="7"/>
      <c r="W18" s="7"/>
      <c r="X18" s="7"/>
      <c r="Y18" s="7"/>
    </row>
    <row r="19" spans="3:25" ht="15" customHeight="1" x14ac:dyDescent="0.25">
      <c r="C19" s="7"/>
      <c r="D19" s="7"/>
      <c r="E19" s="7"/>
      <c r="F19" s="7"/>
      <c r="G19" s="7"/>
      <c r="H19" s="7"/>
      <c r="I19" s="7"/>
      <c r="J19" s="7"/>
      <c r="K19" s="9"/>
      <c r="L19" s="9"/>
      <c r="M19" s="9"/>
      <c r="N19" s="8" t="s">
        <v>8</v>
      </c>
      <c r="O19" s="7"/>
      <c r="P19" s="7"/>
      <c r="Q19" s="8" t="s">
        <v>13</v>
      </c>
      <c r="R19" s="104">
        <f>R18+T18</f>
        <v>290</v>
      </c>
      <c r="S19" s="7"/>
      <c r="T19" s="7"/>
      <c r="U19" s="7"/>
      <c r="V19" s="7"/>
      <c r="W19" s="7"/>
      <c r="X19" s="7"/>
      <c r="Y19" s="7"/>
    </row>
    <row r="20" spans="3:25" ht="15" customHeight="1" x14ac:dyDescent="0.25">
      <c r="C20" s="7"/>
      <c r="D20" s="7"/>
      <c r="E20" s="7"/>
      <c r="F20" s="7"/>
      <c r="G20" s="7"/>
      <c r="H20" s="7"/>
      <c r="I20" s="7"/>
      <c r="J20" s="7"/>
      <c r="K20" s="9"/>
      <c r="L20" s="9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3:25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103" t="s">
        <v>153</v>
      </c>
      <c r="P21" s="7" t="s">
        <v>154</v>
      </c>
      <c r="Q21" s="7"/>
      <c r="R21" s="7"/>
      <c r="S21" s="7"/>
      <c r="T21" s="7"/>
      <c r="U21" s="7"/>
      <c r="V21" s="7"/>
      <c r="W21" s="7"/>
      <c r="X21" s="7"/>
      <c r="Y21" s="7"/>
    </row>
    <row r="22" spans="3:25" ht="15" customHeight="1" x14ac:dyDescent="0.25">
      <c r="C22" s="7"/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3:25" ht="15" customHeight="1" x14ac:dyDescent="0.25">
      <c r="C23" s="7"/>
      <c r="D23" s="7"/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7"/>
      <c r="P23" s="8" t="s">
        <v>155</v>
      </c>
      <c r="Q23" s="8" t="s">
        <v>13</v>
      </c>
      <c r="R23" s="8" t="s">
        <v>151</v>
      </c>
      <c r="S23" s="8" t="s">
        <v>45</v>
      </c>
      <c r="T23" s="7" t="s">
        <v>156</v>
      </c>
      <c r="U23" s="7"/>
      <c r="V23" s="7"/>
      <c r="W23" s="7"/>
      <c r="X23" s="7"/>
      <c r="Y23" s="7"/>
    </row>
    <row r="24" spans="3:25" ht="15" customHeight="1" x14ac:dyDescent="0.25">
      <c r="C24" s="7"/>
      <c r="D24" s="7"/>
      <c r="E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/>
      <c r="Q24" s="8" t="s">
        <v>13</v>
      </c>
      <c r="R24" s="104">
        <f>R19</f>
        <v>290</v>
      </c>
      <c r="S24" s="8" t="s">
        <v>45</v>
      </c>
      <c r="T24" s="101">
        <v>0.1</v>
      </c>
      <c r="U24" s="7"/>
      <c r="V24" s="7"/>
      <c r="W24" s="7"/>
      <c r="X24" s="7"/>
      <c r="Y24" s="7"/>
    </row>
    <row r="25" spans="3:25" ht="15" customHeight="1" x14ac:dyDescent="0.25">
      <c r="C25" s="7"/>
      <c r="D25" s="7"/>
      <c r="E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8" t="s">
        <v>13</v>
      </c>
      <c r="R25" s="105">
        <f>R24*T24</f>
        <v>29</v>
      </c>
      <c r="S25" s="7"/>
      <c r="T25" s="7"/>
      <c r="U25" s="7"/>
      <c r="V25" s="7"/>
      <c r="W25" s="7"/>
      <c r="X25" s="7"/>
      <c r="Y25" s="7"/>
    </row>
    <row r="26" spans="3:25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3:25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106" t="s">
        <v>157</v>
      </c>
      <c r="P27" s="7" t="s">
        <v>158</v>
      </c>
      <c r="Q27" s="7"/>
      <c r="R27" s="7"/>
      <c r="S27" s="7"/>
      <c r="T27" s="7"/>
      <c r="U27" s="7"/>
      <c r="V27" s="7"/>
      <c r="W27" s="7"/>
      <c r="X27" s="7"/>
      <c r="Y27" s="7"/>
    </row>
    <row r="28" spans="3:25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3:25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90" t="s">
        <v>159</v>
      </c>
      <c r="Q29" s="8" t="s">
        <v>13</v>
      </c>
      <c r="R29" s="8" t="s">
        <v>160</v>
      </c>
      <c r="S29" s="8">
        <v>0</v>
      </c>
      <c r="T29" s="8" t="s">
        <v>161</v>
      </c>
      <c r="U29" s="8" t="s">
        <v>155</v>
      </c>
      <c r="V29" s="8" t="s">
        <v>15</v>
      </c>
      <c r="W29" s="8" t="s">
        <v>126</v>
      </c>
      <c r="X29" s="8" t="s">
        <v>111</v>
      </c>
      <c r="Y29" s="7"/>
    </row>
    <row r="30" spans="3:25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7"/>
      <c r="Q30" s="8" t="s">
        <v>13</v>
      </c>
      <c r="R30" s="8" t="s">
        <v>160</v>
      </c>
      <c r="S30" s="8">
        <f>S29</f>
        <v>0</v>
      </c>
      <c r="T30" s="8" t="s">
        <v>161</v>
      </c>
      <c r="U30" s="105">
        <f>R25</f>
        <v>29</v>
      </c>
      <c r="V30" s="8" t="s">
        <v>15</v>
      </c>
      <c r="W30" s="102">
        <f>R13</f>
        <v>19.95</v>
      </c>
      <c r="X30" s="8" t="s">
        <v>111</v>
      </c>
      <c r="Y30" s="7"/>
    </row>
    <row r="31" spans="3:25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8" t="s">
        <v>13</v>
      </c>
      <c r="R31" s="8" t="s">
        <v>160</v>
      </c>
      <c r="S31" s="8">
        <f>S30</f>
        <v>0</v>
      </c>
      <c r="T31" s="8" t="s">
        <v>161</v>
      </c>
      <c r="U31" s="51">
        <f>U30-W30</f>
        <v>9.0500000000000007</v>
      </c>
      <c r="V31" s="7"/>
      <c r="W31" s="7"/>
      <c r="X31" s="8" t="s">
        <v>111</v>
      </c>
      <c r="Y31" s="7"/>
    </row>
    <row r="32" spans="3:25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7"/>
      <c r="Q32" s="8" t="s">
        <v>13</v>
      </c>
      <c r="R32" s="107">
        <f>MAX(S31,U31)</f>
        <v>9.0500000000000007</v>
      </c>
      <c r="S32" s="52" t="s">
        <v>162</v>
      </c>
      <c r="T32" s="7"/>
      <c r="U32" s="7"/>
      <c r="V32" s="7"/>
      <c r="W32" s="7"/>
      <c r="X32" s="7"/>
      <c r="Y32" s="7"/>
    </row>
    <row r="33" spans="3:25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3:25" ht="15" customHeight="1" x14ac:dyDescent="0.25">
      <c r="N34" s="8" t="s">
        <v>8</v>
      </c>
    </row>
    <row r="35" spans="3:25" ht="15" customHeight="1" x14ac:dyDescent="0.25">
      <c r="N35" s="8" t="s">
        <v>8</v>
      </c>
    </row>
    <row r="36" spans="3:25" ht="15" customHeight="1" x14ac:dyDescent="0.25">
      <c r="N36" s="8" t="s">
        <v>8</v>
      </c>
    </row>
    <row r="37" spans="3:25" ht="15" customHeight="1" x14ac:dyDescent="0.25">
      <c r="N37" s="8" t="s">
        <v>8</v>
      </c>
    </row>
    <row r="38" spans="3:25" ht="15" customHeight="1" x14ac:dyDescent="0.25">
      <c r="N38" s="8" t="s">
        <v>8</v>
      </c>
    </row>
    <row r="39" spans="3:25" ht="15" customHeight="1" x14ac:dyDescent="0.25">
      <c r="N39" s="8" t="s">
        <v>8</v>
      </c>
    </row>
    <row r="40" spans="3:25" ht="15" customHeight="1" x14ac:dyDescent="0.25">
      <c r="N40" s="8" t="s">
        <v>8</v>
      </c>
    </row>
    <row r="41" spans="3:25" ht="15" customHeight="1" x14ac:dyDescent="0.25">
      <c r="N41" s="8" t="s">
        <v>8</v>
      </c>
    </row>
    <row r="42" spans="3:25" ht="15" customHeight="1" x14ac:dyDescent="0.25">
      <c r="N42" s="8" t="s">
        <v>8</v>
      </c>
    </row>
    <row r="43" spans="3:25" ht="15" customHeight="1" x14ac:dyDescent="0.25">
      <c r="N43" s="8" t="s">
        <v>8</v>
      </c>
    </row>
    <row r="44" spans="3:25" ht="15" customHeight="1" x14ac:dyDescent="0.25">
      <c r="N44" s="8" t="s">
        <v>8</v>
      </c>
    </row>
    <row r="45" spans="3:25" ht="15" customHeight="1" x14ac:dyDescent="0.25">
      <c r="N45" s="8" t="s">
        <v>8</v>
      </c>
    </row>
    <row r="46" spans="3:25" ht="15" customHeight="1" x14ac:dyDescent="0.25">
      <c r="N46" s="8" t="s">
        <v>8</v>
      </c>
    </row>
    <row r="47" spans="3:25" ht="15" customHeight="1" x14ac:dyDescent="0.25">
      <c r="N47" s="8" t="s">
        <v>8</v>
      </c>
    </row>
    <row r="48" spans="3:25" ht="15" customHeight="1" x14ac:dyDescent="0.25">
      <c r="N48" s="8" t="s">
        <v>8</v>
      </c>
    </row>
    <row r="49" spans="14:40" ht="15" customHeight="1" x14ac:dyDescent="0.25">
      <c r="N49" s="8" t="s">
        <v>8</v>
      </c>
    </row>
    <row r="50" spans="14:40" ht="15" customHeight="1" x14ac:dyDescent="0.25">
      <c r="N50" s="8" t="s">
        <v>8</v>
      </c>
    </row>
    <row r="51" spans="14:40" ht="15" customHeight="1" x14ac:dyDescent="0.25">
      <c r="N51" s="8" t="s">
        <v>8</v>
      </c>
    </row>
    <row r="52" spans="14:40" ht="15" customHeight="1" x14ac:dyDescent="0.25">
      <c r="N52" s="8" t="s">
        <v>8</v>
      </c>
    </row>
    <row r="53" spans="14:40" ht="15" customHeight="1" x14ac:dyDescent="0.25">
      <c r="N53" s="8" t="s">
        <v>8</v>
      </c>
    </row>
    <row r="54" spans="14:40" ht="15" customHeight="1" x14ac:dyDescent="0.25">
      <c r="N54" s="8" t="s">
        <v>8</v>
      </c>
    </row>
    <row r="55" spans="14:40" ht="15" customHeight="1" x14ac:dyDescent="0.25">
      <c r="N55" s="8" t="s">
        <v>8</v>
      </c>
    </row>
    <row r="56" spans="14:40" ht="15" customHeight="1" x14ac:dyDescent="0.25">
      <c r="N56" s="8" t="s">
        <v>8</v>
      </c>
    </row>
    <row r="57" spans="14:40" ht="15" customHeight="1" x14ac:dyDescent="0.25">
      <c r="N57" s="8" t="s">
        <v>8</v>
      </c>
    </row>
    <row r="58" spans="14:40" ht="15" customHeight="1" x14ac:dyDescent="0.25">
      <c r="N58" s="8" t="s">
        <v>8</v>
      </c>
    </row>
    <row r="59" spans="14:40" ht="15" customHeight="1" x14ac:dyDescent="0.25">
      <c r="N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TOC</vt:lpstr>
      <vt:lpstr>Taxes 1</vt:lpstr>
      <vt:lpstr>Taxes 2</vt:lpstr>
      <vt:lpstr>BEAT Tax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2021-07-11T14:08:24Z</dcterms:modified>
</cp:coreProperties>
</file>