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bookViews>
    <workbookView xWindow="0" yWindow="0" windowWidth="24000" windowHeight="9735"/>
  </bookViews>
  <sheets>
    <sheet name="TOC" sheetId="1" r:id="rId1"/>
    <sheet name="Margin" sheetId="7" r:id="rId2"/>
    <sheet name="Capital 1" sheetId="5" r:id="rId3"/>
    <sheet name="Capital 2" sheetId="8" r:id="rId4"/>
    <sheet name="Bonds" sheetId="9" r:id="rId5"/>
    <sheet name="TRIA 1" sheetId="10" r:id="rId6"/>
    <sheet name="TRIA 2" sheetId="11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" i="11" l="1"/>
  <c r="S9" i="11" s="1"/>
  <c r="V6" i="10"/>
  <c r="S9" i="10" s="1"/>
  <c r="W21" i="8" l="1"/>
  <c r="V12" i="8"/>
  <c r="T11" i="8"/>
  <c r="Z21" i="8"/>
  <c r="W21" i="5"/>
  <c r="V12" i="5"/>
  <c r="T11" i="5"/>
  <c r="Z21" i="5"/>
  <c r="S21" i="5"/>
  <c r="Q8" i="7"/>
  <c r="W8" i="7"/>
  <c r="R26" i="11" l="1"/>
  <c r="Y12" i="8"/>
  <c r="S21" i="8"/>
  <c r="S22" i="8" s="1"/>
  <c r="T7" i="9"/>
  <c r="S10" i="8"/>
  <c r="S13" i="8"/>
  <c r="S22" i="5"/>
  <c r="V11" i="8"/>
  <c r="S13" i="5"/>
  <c r="V11" i="5"/>
  <c r="S10" i="5"/>
  <c r="Y12" i="5"/>
  <c r="T8" i="7"/>
  <c r="Q10" i="7" s="1"/>
  <c r="AE3" i="5"/>
  <c r="AD21" i="7"/>
  <c r="AD20" i="7"/>
  <c r="AD19" i="7"/>
  <c r="AD18" i="7"/>
  <c r="AD17" i="7"/>
  <c r="AD16" i="7"/>
  <c r="AD15" i="7"/>
  <c r="AD14" i="7"/>
  <c r="AD11" i="7"/>
  <c r="AD10" i="7"/>
  <c r="AD5" i="7"/>
  <c r="S15" i="11" l="1"/>
  <c r="T20" i="11"/>
  <c r="R21" i="11"/>
  <c r="R26" i="10"/>
  <c r="T9" i="9"/>
  <c r="T8" i="9"/>
  <c r="S15" i="5"/>
  <c r="V38" i="5" s="1"/>
  <c r="S15" i="8"/>
  <c r="AF3" i="5"/>
  <c r="R14" i="11" l="1"/>
  <c r="T15" i="11"/>
  <c r="V15" i="11"/>
  <c r="V14" i="11"/>
  <c r="T14" i="11"/>
  <c r="U15" i="11"/>
  <c r="R15" i="11"/>
  <c r="U14" i="11"/>
  <c r="R16" i="11"/>
  <c r="U26" i="11" s="1"/>
  <c r="R27" i="11" s="1"/>
  <c r="S14" i="11"/>
  <c r="P18" i="11"/>
  <c r="T10" i="9"/>
  <c r="R21" i="10"/>
  <c r="R16" i="10" s="1"/>
  <c r="U26" i="10" s="1"/>
  <c r="R27" i="10" s="1"/>
  <c r="T20" i="10"/>
  <c r="P18" i="10"/>
  <c r="V15" i="10"/>
  <c r="R15" i="10"/>
  <c r="T14" i="10"/>
  <c r="U15" i="10"/>
  <c r="S14" i="10"/>
  <c r="T15" i="10"/>
  <c r="V14" i="10"/>
  <c r="R14" i="10"/>
  <c r="S15" i="10"/>
  <c r="U14" i="10"/>
  <c r="S34" i="5"/>
  <c r="R38" i="5"/>
  <c r="V38" i="8"/>
  <c r="R38" i="8"/>
  <c r="S34" i="8"/>
  <c r="AF5" i="7"/>
  <c r="AG5" i="7" s="1"/>
  <c r="AF11" i="7"/>
  <c r="AG11" i="7" s="1"/>
  <c r="AF10" i="7"/>
  <c r="AG10" i="7" s="1"/>
</calcChain>
</file>

<file path=xl/sharedStrings.xml><?xml version="1.0" encoding="utf-8"?>
<sst xmlns="http://schemas.openxmlformats.org/spreadsheetml/2006/main" count="1184" uniqueCount="177">
  <si>
    <t>Question</t>
  </si>
  <si>
    <t>Sheet</t>
  </si>
  <si>
    <t>Type</t>
  </si>
  <si>
    <t>Reading:</t>
  </si>
  <si>
    <t>Model:</t>
  </si>
  <si>
    <t>Problem Type:</t>
  </si>
  <si>
    <t>Given</t>
  </si>
  <si>
    <t>Return to TOC</t>
  </si>
  <si>
    <t>|</t>
  </si>
  <si>
    <t>CY</t>
  </si>
  <si>
    <t>CY-1</t>
  </si>
  <si>
    <t>Find</t>
  </si>
  <si>
    <t>=</t>
  </si>
  <si>
    <t>Problem Creation</t>
  </si>
  <si>
    <t>check</t>
  </si>
  <si>
    <t>LR:</t>
  </si>
  <si>
    <t>LAE:</t>
  </si>
  <si>
    <t>-</t>
  </si>
  <si>
    <t>other:</t>
  </si>
  <si>
    <t xml:space="preserve">+  </t>
  </si>
  <si>
    <t xml:space="preserve">-  </t>
  </si>
  <si>
    <t>System:</t>
  </si>
  <si>
    <t>original problem</t>
  </si>
  <si>
    <t>base factors</t>
  </si>
  <si>
    <t>value</t>
  </si>
  <si>
    <t>Premium margin equired to offset double-taxation</t>
  </si>
  <si>
    <t>Margin</t>
  </si>
  <si>
    <t>Capital 1</t>
  </si>
  <si>
    <t>Capital 2</t>
  </si>
  <si>
    <t>Bonds</t>
  </si>
  <si>
    <t>Invested Capital (Liquidate or Continue Operations)</t>
  </si>
  <si>
    <t>Carry Value of Bonds under SAP</t>
  </si>
  <si>
    <t>TRIA 1</t>
  </si>
  <si>
    <t>TRIA 2</t>
  </si>
  <si>
    <t>TRIA Loss-Sharing</t>
  </si>
  <si>
    <t>Feldblum.Surplus</t>
  </si>
  <si>
    <t>example in source reading</t>
  </si>
  <si>
    <t>This is a very easy plug-and-chug problem.</t>
  </si>
  <si>
    <t>(If you know the formula, plug in the numbers and chug the answer with your calculator or Excel.)</t>
  </si>
  <si>
    <r>
      <t xml:space="preserve">An investor can </t>
    </r>
    <r>
      <rPr>
        <b/>
        <sz val="11"/>
        <color theme="1"/>
        <rFont val="Calibri"/>
        <family val="2"/>
        <scheme val="minor"/>
      </rPr>
      <t>directly</t>
    </r>
    <r>
      <rPr>
        <sz val="11"/>
        <color theme="1"/>
        <rFont val="Calibri"/>
        <family val="2"/>
        <scheme val="minor"/>
      </rPr>
      <t xml:space="preserve"> purchase an investment with a yield of </t>
    </r>
    <r>
      <rPr>
        <i/>
        <sz val="11"/>
        <color theme="1"/>
        <rFont val="Calibri"/>
        <family val="2"/>
        <scheme val="minor"/>
      </rPr>
      <t xml:space="preserve">y. </t>
    </r>
    <r>
      <rPr>
        <sz val="11"/>
        <color theme="1"/>
        <rFont val="Calibri"/>
        <family val="2"/>
        <scheme val="minor"/>
      </rPr>
      <t>The investor can</t>
    </r>
  </si>
  <si>
    <t>alternately place his money in an insurance company and the insurance company</t>
  </si>
  <si>
    <t>margin</t>
  </si>
  <si>
    <t>(capital / premium)</t>
  </si>
  <si>
    <t>x</t>
  </si>
  <si>
    <r>
      <t>yT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/ (1 - T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)</t>
    </r>
  </si>
  <si>
    <r>
      <t>(1 + y)</t>
    </r>
    <r>
      <rPr>
        <vertAlign val="superscript"/>
        <sz val="11"/>
        <color theme="1"/>
        <rFont val="Calibri"/>
        <family val="2"/>
        <scheme val="minor"/>
      </rPr>
      <t>-1/2</t>
    </r>
  </si>
  <si>
    <r>
      <t xml:space="preserve">will purchase an investment also with a yield of </t>
    </r>
    <r>
      <rPr>
        <i/>
        <sz val="11"/>
        <color theme="1"/>
        <rFont val="Calibri"/>
        <family val="2"/>
        <scheme val="minor"/>
      </rPr>
      <t>y.</t>
    </r>
    <r>
      <rPr>
        <sz val="11"/>
        <color theme="1"/>
        <rFont val="Calibri"/>
        <family val="2"/>
        <scheme val="minor"/>
      </rPr>
      <t xml:space="preserve"> This would be an </t>
    </r>
    <r>
      <rPr>
        <b/>
        <sz val="11"/>
        <color theme="1"/>
        <rFont val="Calibri"/>
        <family val="2"/>
        <scheme val="minor"/>
      </rPr>
      <t>indirect</t>
    </r>
    <r>
      <rPr>
        <sz val="11"/>
        <color theme="1"/>
        <rFont val="Calibri"/>
        <family val="2"/>
        <scheme val="minor"/>
      </rPr>
      <t xml:space="preserve"> investment.</t>
    </r>
  </si>
  <si>
    <r>
      <t xml:space="preserve">This </t>
    </r>
    <r>
      <rPr>
        <b/>
        <sz val="11"/>
        <color theme="1"/>
        <rFont val="Calibri"/>
        <family val="2"/>
        <scheme val="minor"/>
      </rPr>
      <t>indirect</t>
    </r>
    <r>
      <rPr>
        <sz val="11"/>
        <color theme="1"/>
        <rFont val="Calibri"/>
        <family val="2"/>
        <scheme val="minor"/>
      </rPr>
      <t xml:space="preserve"> investment would be subject to double-taxation as explained in Feldblum's</t>
    </r>
  </si>
  <si>
    <t>surplus paper.</t>
  </si>
  <si>
    <r>
      <t xml:space="preserve"> &lt;== </t>
    </r>
    <r>
      <rPr>
        <i/>
        <sz val="11"/>
        <color rgb="FFFF0000"/>
        <rFont val="Calibri"/>
        <family val="2"/>
        <scheme val="minor"/>
      </rPr>
      <t>final answer</t>
    </r>
  </si>
  <si>
    <r>
      <rPr>
        <b/>
        <sz val="11"/>
        <color theme="1"/>
        <rFont val="Calibri"/>
        <family val="2"/>
        <scheme val="minor"/>
      </rPr>
      <t>Assume</t>
    </r>
    <r>
      <rPr>
        <sz val="11"/>
        <color theme="1"/>
        <rFont val="Calibri"/>
        <family val="2"/>
        <scheme val="minor"/>
      </rPr>
      <t xml:space="preserve"> there are no restrictions on the risk level of the insurer's investments.</t>
    </r>
  </si>
  <si>
    <t>NOTE:</t>
  </si>
  <si>
    <r>
      <t xml:space="preserve">The investor's personal income tax is irrelevant because it's the same for both the </t>
    </r>
    <r>
      <rPr>
        <b/>
        <i/>
        <sz val="11"/>
        <color theme="1"/>
        <rFont val="Calibri"/>
        <family val="2"/>
        <scheme val="minor"/>
      </rPr>
      <t>direct</t>
    </r>
    <r>
      <rPr>
        <i/>
        <sz val="11"/>
        <color theme="1"/>
        <rFont val="Calibri"/>
        <family val="2"/>
        <scheme val="minor"/>
      </rPr>
      <t xml:space="preserve"> and </t>
    </r>
    <r>
      <rPr>
        <b/>
        <i/>
        <sz val="11"/>
        <color theme="1"/>
        <rFont val="Calibri"/>
        <family val="2"/>
        <scheme val="minor"/>
      </rPr>
      <t>indirect</t>
    </r>
    <r>
      <rPr>
        <i/>
        <sz val="11"/>
        <color theme="1"/>
        <rFont val="Calibri"/>
        <family val="2"/>
        <scheme val="minor"/>
      </rPr>
      <t xml:space="preserve"> options</t>
    </r>
  </si>
  <si>
    <t>investment yield</t>
  </si>
  <si>
    <t>y</t>
  </si>
  <si>
    <t>tax - personal</t>
  </si>
  <si>
    <r>
      <t>T</t>
    </r>
    <r>
      <rPr>
        <vertAlign val="subscript"/>
        <sz val="11"/>
        <color theme="1"/>
        <rFont val="Calibri"/>
        <family val="2"/>
        <scheme val="minor"/>
      </rPr>
      <t>P</t>
    </r>
  </si>
  <si>
    <t>tax - corporate</t>
  </si>
  <si>
    <r>
      <t>T</t>
    </r>
    <r>
      <rPr>
        <vertAlign val="subscript"/>
        <sz val="11"/>
        <color theme="1"/>
        <rFont val="Calibri"/>
        <family val="2"/>
        <scheme val="minor"/>
      </rPr>
      <t>C</t>
    </r>
  </si>
  <si>
    <t>The investor wishes to invest an amount of capital equal to:</t>
  </si>
  <si>
    <t xml:space="preserve">  times the total policyholder premium</t>
  </si>
  <si>
    <r>
      <rPr>
        <b/>
        <sz val="11"/>
        <color theme="1"/>
        <rFont val="Calibri"/>
        <family val="2"/>
        <scheme val="minor"/>
      </rPr>
      <t>Assume</t>
    </r>
    <r>
      <rPr>
        <sz val="11"/>
        <color theme="1"/>
        <rFont val="Calibri"/>
        <family val="2"/>
        <scheme val="minor"/>
      </rPr>
      <t xml:space="preserve"> the premiums are paid at the </t>
    </r>
    <r>
      <rPr>
        <u/>
        <sz val="11"/>
        <color theme="1"/>
        <rFont val="Calibri"/>
        <family val="2"/>
        <scheme val="minor"/>
      </rPr>
      <t>beginning</t>
    </r>
    <r>
      <rPr>
        <sz val="11"/>
        <color theme="1"/>
        <rFont val="Calibri"/>
        <family val="2"/>
        <scheme val="minor"/>
      </rPr>
      <t xml:space="preserve"> of the year and tax is not due until</t>
    </r>
  </si>
  <si>
    <r>
      <t xml:space="preserve">the </t>
    </r>
    <r>
      <rPr>
        <u/>
        <sz val="11"/>
        <color theme="1"/>
        <rFont val="Calibri"/>
        <family val="2"/>
        <scheme val="minor"/>
      </rPr>
      <t>middle</t>
    </r>
    <r>
      <rPr>
        <sz val="11"/>
        <color theme="1"/>
        <rFont val="Calibri"/>
        <family val="2"/>
        <scheme val="minor"/>
      </rPr>
      <t xml:space="preserve"> of the year.</t>
    </r>
  </si>
  <si>
    <r>
      <t xml:space="preserve">Given the information above, what </t>
    </r>
    <r>
      <rPr>
        <b/>
        <sz val="11"/>
        <color theme="1"/>
        <rFont val="Calibri"/>
        <family val="2"/>
        <scheme val="minor"/>
      </rPr>
      <t>% margin</t>
    </r>
    <r>
      <rPr>
        <sz val="11"/>
        <color theme="1"/>
        <rFont val="Calibri"/>
        <family val="2"/>
        <scheme val="minor"/>
      </rPr>
      <t xml:space="preserve"> must be added to the total policyholder</t>
    </r>
  </si>
  <si>
    <r>
      <t xml:space="preserve">premium to compensate the investor for the double-taxation of the </t>
    </r>
    <r>
      <rPr>
        <b/>
        <sz val="11"/>
        <color theme="1"/>
        <rFont val="Calibri"/>
        <family val="2"/>
        <scheme val="minor"/>
      </rPr>
      <t>indirect</t>
    </r>
    <r>
      <rPr>
        <sz val="11"/>
        <color theme="1"/>
        <rFont val="Calibri"/>
        <family val="2"/>
        <scheme val="minor"/>
      </rPr>
      <t xml:space="preserve"> investment</t>
    </r>
  </si>
  <si>
    <t>option.</t>
  </si>
  <si>
    <t>2018.Spring #12</t>
  </si>
  <si>
    <t>Invested Capital &amp; PV(Future Income)</t>
  </si>
  <si>
    <t>(a)</t>
  </si>
  <si>
    <t>invested capital</t>
  </si>
  <si>
    <t>S  +  ( % acq  x  UEP)  +  (1  -  % disc)  x  R  -  DTA</t>
  </si>
  <si>
    <t>From a company's CY annual statement:</t>
  </si>
  <si>
    <t>S</t>
  </si>
  <si>
    <t>(</t>
  </si>
  <si>
    <t>% acq</t>
  </si>
  <si>
    <t>UEP</t>
  </si>
  <si>
    <t>)</t>
  </si>
  <si>
    <t>statutory surplus</t>
  </si>
  <si>
    <t>% disc</t>
  </si>
  <si>
    <t>R</t>
  </si>
  <si>
    <t>deferred tax assets</t>
  </si>
  <si>
    <t>DTA</t>
  </si>
  <si>
    <t>unearned premium reserve</t>
  </si>
  <si>
    <t>undiscounted loss reserve</t>
  </si>
  <si>
    <t>Other junk you need to solve the problem:</t>
  </si>
  <si>
    <t>written premium (annual)</t>
  </si>
  <si>
    <t>WP</t>
  </si>
  <si>
    <t>pre-tax income (annual)</t>
  </si>
  <si>
    <t>Inc:pre</t>
  </si>
  <si>
    <r>
      <t xml:space="preserve">  </t>
    </r>
    <r>
      <rPr>
        <sz val="11"/>
        <color rgb="FFFF0000"/>
        <rFont val="Calibri"/>
        <family val="2"/>
        <scheme val="minor"/>
      </rPr>
      <t xml:space="preserve">&lt;== </t>
    </r>
    <r>
      <rPr>
        <i/>
        <sz val="11"/>
        <color rgb="FFFF0000"/>
        <rFont val="Calibri"/>
        <family val="2"/>
        <scheme val="minor"/>
      </rPr>
      <t>answer to part (a)</t>
    </r>
  </si>
  <si>
    <t>cost of liquidation</t>
  </si>
  <si>
    <t>CoL</t>
  </si>
  <si>
    <t>cost of capital</t>
  </si>
  <si>
    <t>% CoC</t>
  </si>
  <si>
    <t>tax rate</t>
  </si>
  <si>
    <t>% tax</t>
  </si>
  <si>
    <t>(b)</t>
  </si>
  <si>
    <t>PV(future income)</t>
  </si>
  <si>
    <t>(pre-tax income)  x  (1  -  % tax)  /  (% CoC)</t>
  </si>
  <si>
    <t>pre-paid acquisition cost</t>
  </si>
  <si>
    <t>discount factor for loss reserves</t>
  </si>
  <si>
    <t>Pv(future income)</t>
  </si>
  <si>
    <t>PTI</t>
  </si>
  <si>
    <t>(      1</t>
  </si>
  <si>
    <t>/</t>
  </si>
  <si>
    <r>
      <t xml:space="preserve">  </t>
    </r>
    <r>
      <rPr>
        <sz val="11"/>
        <color rgb="FFFF0000"/>
        <rFont val="Calibri"/>
        <family val="2"/>
        <scheme val="minor"/>
      </rPr>
      <t xml:space="preserve">&lt;== </t>
    </r>
    <r>
      <rPr>
        <i/>
        <sz val="11"/>
        <color rgb="FFFF0000"/>
        <rFont val="Calibri"/>
        <family val="2"/>
        <scheme val="minor"/>
      </rPr>
      <t>answer to part (b)</t>
    </r>
  </si>
  <si>
    <t>invested capital for given CY</t>
  </si>
  <si>
    <t>present value or PV(future income)</t>
  </si>
  <si>
    <t>(c)</t>
  </si>
  <si>
    <r>
      <t xml:space="preserve">would the shareholders prefer </t>
    </r>
    <r>
      <rPr>
        <u/>
        <sz val="11"/>
        <color theme="1"/>
        <rFont val="Calibri"/>
        <family val="2"/>
        <scheme val="minor"/>
      </rPr>
      <t>liquidation</t>
    </r>
    <r>
      <rPr>
        <sz val="11"/>
        <color theme="1"/>
        <rFont val="Calibri"/>
        <family val="2"/>
        <scheme val="minor"/>
      </rPr>
      <t xml:space="preserve"> or </t>
    </r>
    <r>
      <rPr>
        <u/>
        <sz val="11"/>
        <color theme="1"/>
        <rFont val="Calibri"/>
        <family val="2"/>
        <scheme val="minor"/>
      </rPr>
      <t>continued operation</t>
    </r>
    <r>
      <rPr>
        <sz val="11"/>
        <color theme="1"/>
        <rFont val="Calibri"/>
        <family val="2"/>
        <scheme val="minor"/>
      </rPr>
      <t xml:space="preserve"> of the company</t>
    </r>
  </si>
  <si>
    <t>Decision Table:</t>
  </si>
  <si>
    <t>(InvCap = invested capital, CoL = Cost of Liquidation)</t>
  </si>
  <si>
    <t>InvCap - CoL</t>
  </si>
  <si>
    <t>&gt;</t>
  </si>
  <si>
    <t>==&gt;</t>
  </si>
  <si>
    <t>liquidate</t>
  </si>
  <si>
    <t>&lt;</t>
  </si>
  <si>
    <t>continue operations</t>
  </si>
  <si>
    <r>
      <t xml:space="preserve">doesn't matter  </t>
    </r>
    <r>
      <rPr>
        <i/>
        <sz val="11"/>
        <color theme="1"/>
        <rFont val="Calibri"/>
        <family val="2"/>
        <scheme val="minor"/>
      </rPr>
      <t>(maybe look at income trends?)</t>
    </r>
  </si>
  <si>
    <t>For this problem we have:</t>
  </si>
  <si>
    <t>This leads to the final answer below:</t>
  </si>
  <si>
    <t>invested cap. - CoL</t>
  </si>
  <si>
    <r>
      <t xml:space="preserve">  </t>
    </r>
    <r>
      <rPr>
        <sz val="11"/>
        <color rgb="FFFF0000"/>
        <rFont val="Calibri"/>
        <family val="2"/>
        <scheme val="minor"/>
      </rPr>
      <t xml:space="preserve">&lt;== </t>
    </r>
    <r>
      <rPr>
        <i/>
        <sz val="11"/>
        <color rgb="FFFF0000"/>
        <rFont val="Calibri"/>
        <family val="2"/>
        <scheme val="minor"/>
      </rPr>
      <t>answer to part (c)</t>
    </r>
  </si>
  <si>
    <t>Odomirok - Chapter 6/7</t>
  </si>
  <si>
    <t>2017.Fall #13</t>
  </si>
  <si>
    <t>Carrying Value of Bonds under SAP</t>
  </si>
  <si>
    <t>Assume an insurer owns the following BOND portfolio:</t>
  </si>
  <si>
    <t>carrying</t>
  </si>
  <si>
    <t>NAIC Rating</t>
  </si>
  <si>
    <t>method</t>
  </si>
  <si>
    <t>Amortized</t>
  </si>
  <si>
    <t>Fair</t>
  </si>
  <si>
    <t>Actual</t>
  </si>
  <si>
    <t>use amortized cost</t>
  </si>
  <si>
    <t>Cost</t>
  </si>
  <si>
    <t>Value</t>
  </si>
  <si>
    <t>use min(amortized cost, fair value)</t>
  </si>
  <si>
    <t xml:space="preserve"> &lt;==== final answer</t>
  </si>
  <si>
    <t>Total adjusted carrying value of BONDS under SAP</t>
  </si>
  <si>
    <t>Webel.TRIA-2019</t>
  </si>
  <si>
    <t>n/a</t>
  </si>
  <si>
    <t>Step 1</t>
  </si>
  <si>
    <t xml:space="preserve"> assess whether TRIA loss-sharing criteria have been met</t>
  </si>
  <si>
    <t>Calculate how much of the insurer's loss under TRIA is paid by the:</t>
  </si>
  <si>
    <t>has the event been certified</t>
  </si>
  <si>
    <t>===&gt;</t>
  </si>
  <si>
    <t>yes</t>
  </si>
  <si>
    <t>federal government</t>
  </si>
  <si>
    <t>are industry losses</t>
  </si>
  <si>
    <t>million</t>
  </si>
  <si>
    <t>insurer that covered the loss</t>
  </si>
  <si>
    <r>
      <t xml:space="preserve">Assume the terrorism event has been certified. </t>
    </r>
    <r>
      <rPr>
        <sz val="11"/>
        <color rgb="FFFF0000"/>
        <rFont val="Calibri"/>
        <family val="2"/>
        <scheme val="minor"/>
      </rPr>
      <t>(Amounts in in $millions)</t>
    </r>
  </si>
  <si>
    <t xml:space="preserve">TRIA loss-sharing criteria </t>
  </si>
  <si>
    <t xml:space="preserve"> been met</t>
  </si>
  <si>
    <t>industry losses</t>
  </si>
  <si>
    <t>insurer losses</t>
  </si>
  <si>
    <t>Step 2</t>
  </si>
  <si>
    <t xml:space="preserve"> calculate federal government share of losses</t>
  </si>
  <si>
    <t>insurer information</t>
  </si>
  <si>
    <t>DEP</t>
  </si>
  <si>
    <t>&lt;====</t>
  </si>
  <si>
    <t>Direct Earned Premium</t>
  </si>
  <si>
    <t>federal</t>
  </si>
  <si>
    <t>auto</t>
  </si>
  <si>
    <t>commercial</t>
  </si>
  <si>
    <r>
      <t xml:space="preserve"> </t>
    </r>
    <r>
      <rPr>
        <b/>
        <i/>
        <sz val="11"/>
        <color rgb="FFFF0000"/>
        <rFont val="Calibri"/>
        <family val="2"/>
        <scheme val="minor"/>
      </rPr>
      <t>&lt;</t>
    </r>
    <r>
      <rPr>
        <i/>
        <sz val="11"/>
        <color rgb="FFFF0000"/>
        <rFont val="Calibri"/>
        <family val="2"/>
        <scheme val="minor"/>
      </rPr>
      <t>==== final answer to (a)</t>
    </r>
  </si>
  <si>
    <t>WC</t>
  </si>
  <si>
    <t>deduc</t>
  </si>
  <si>
    <r>
      <t xml:space="preserve">( insurer </t>
    </r>
    <r>
      <rPr>
        <u/>
        <sz val="11"/>
        <color theme="1"/>
        <rFont val="Calibri"/>
        <family val="2"/>
        <scheme val="minor"/>
      </rPr>
      <t>commercial</t>
    </r>
    <r>
      <rPr>
        <sz val="11"/>
        <color theme="1"/>
        <rFont val="Calibri"/>
        <family val="2"/>
        <scheme val="minor"/>
      </rPr>
      <t xml:space="preserve"> DEP)</t>
    </r>
  </si>
  <si>
    <t>Step 3</t>
  </si>
  <si>
    <t xml:space="preserve"> calculate insurer's share of losses</t>
  </si>
  <si>
    <t>insurer</t>
  </si>
  <si>
    <t>insurer gross loss</t>
  </si>
  <si>
    <t>federal share of losses</t>
  </si>
  <si>
    <r>
      <t xml:space="preserve"> </t>
    </r>
    <r>
      <rPr>
        <b/>
        <i/>
        <sz val="11"/>
        <color rgb="FFFF0000"/>
        <rFont val="Calibri"/>
        <family val="2"/>
        <scheme val="minor"/>
      </rPr>
      <t>&lt;</t>
    </r>
    <r>
      <rPr>
        <i/>
        <sz val="11"/>
        <color rgb="FFFF0000"/>
        <rFont val="Calibri"/>
        <family val="2"/>
        <scheme val="minor"/>
      </rPr>
      <t>==== final answer to (b)</t>
    </r>
  </si>
  <si>
    <t>Exam 6U: Surplus/Bonds/TRIA</t>
  </si>
  <si>
    <t xml:space="preserve"> &lt;== outdated (removed from syllabus)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</si>
</sst>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0.0"/>
    <numFmt numFmtId="166" formatCode="#,##0.0000"/>
    <numFmt numFmtId="167" formatCode="#,##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u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4" fillId="7" borderId="0" applyNumberFormat="0" applyBorder="0" applyAlignment="0" applyProtection="0"/>
  </cellStyleXfs>
  <cellXfs count="166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0" fontId="3" fillId="2" borderId="0" xfId="1" applyFill="1" applyAlignment="1">
      <alignment horizontal="center"/>
    </xf>
    <xf numFmtId="0" fontId="0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3" fillId="2" borderId="0" xfId="1" applyFill="1" applyAlignment="1">
      <alignment horizontal="right"/>
    </xf>
    <xf numFmtId="0" fontId="0" fillId="0" borderId="0" xfId="0" quotePrefix="1" applyAlignment="1">
      <alignment horizontal="left"/>
    </xf>
    <xf numFmtId="4" fontId="0" fillId="0" borderId="0" xfId="0" applyNumberFormat="1"/>
    <xf numFmtId="3" fontId="1" fillId="0" borderId="0" xfId="0" applyNumberFormat="1" applyFont="1"/>
    <xf numFmtId="0" fontId="0" fillId="0" borderId="11" xfId="0" applyFont="1" applyBorder="1"/>
    <xf numFmtId="0" fontId="0" fillId="0" borderId="0" xfId="0" quotePrefix="1" applyFont="1" applyAlignment="1">
      <alignment horizontal="center"/>
    </xf>
    <xf numFmtId="0" fontId="11" fillId="0" borderId="0" xfId="0" applyFont="1"/>
    <xf numFmtId="0" fontId="0" fillId="0" borderId="0" xfId="0" applyFont="1" applyAlignment="1">
      <alignment horizontal="center"/>
    </xf>
    <xf numFmtId="0" fontId="5" fillId="0" borderId="0" xfId="0" applyFont="1"/>
    <xf numFmtId="3" fontId="0" fillId="3" borderId="0" xfId="0" applyNumberFormat="1" applyFill="1" applyBorder="1"/>
    <xf numFmtId="3" fontId="0" fillId="3" borderId="7" xfId="0" applyNumberFormat="1" applyFill="1" applyBorder="1"/>
    <xf numFmtId="3" fontId="0" fillId="0" borderId="0" xfId="0" applyNumberFormat="1" applyBorder="1"/>
    <xf numFmtId="3" fontId="0" fillId="0" borderId="1" xfId="0" applyNumberFormat="1" applyBorder="1"/>
    <xf numFmtId="3" fontId="0" fillId="3" borderId="6" xfId="0" applyNumberFormat="1" applyFill="1" applyBorder="1"/>
    <xf numFmtId="3" fontId="0" fillId="0" borderId="3" xfId="0" applyNumberFormat="1" applyBorder="1"/>
    <xf numFmtId="0" fontId="10" fillId="0" borderId="0" xfId="0" applyFont="1"/>
    <xf numFmtId="0" fontId="0" fillId="0" borderId="1" xfId="0" applyFont="1" applyBorder="1" applyAlignment="1">
      <alignment horizontal="center"/>
    </xf>
    <xf numFmtId="3" fontId="0" fillId="3" borderId="4" xfId="0" applyNumberFormat="1" applyFont="1" applyFill="1" applyBorder="1"/>
    <xf numFmtId="0" fontId="12" fillId="4" borderId="9" xfId="3" applyFont="1" applyBorder="1" applyAlignment="1">
      <alignment horizontal="center"/>
    </xf>
    <xf numFmtId="164" fontId="6" fillId="4" borderId="11" xfId="3" applyNumberFormat="1" applyBorder="1" applyAlignment="1">
      <alignment horizontal="center"/>
    </xf>
    <xf numFmtId="164" fontId="0" fillId="0" borderId="0" xfId="2" applyNumberFormat="1" applyFont="1"/>
    <xf numFmtId="0" fontId="9" fillId="0" borderId="0" xfId="0" applyFont="1" applyAlignment="1">
      <alignment horizontal="center"/>
    </xf>
    <xf numFmtId="3" fontId="0" fillId="3" borderId="7" xfId="0" applyNumberFormat="1" applyFont="1" applyFill="1" applyBorder="1"/>
    <xf numFmtId="3" fontId="0" fillId="3" borderId="6" xfId="0" applyNumberFormat="1" applyFont="1" applyFill="1" applyBorder="1"/>
    <xf numFmtId="0" fontId="12" fillId="4" borderId="2" xfId="3" applyFont="1" applyBorder="1" applyAlignment="1">
      <alignment horizontal="center"/>
    </xf>
    <xf numFmtId="164" fontId="6" fillId="4" borderId="4" xfId="2" applyNumberFormat="1" applyFont="1" applyFill="1" applyBorder="1"/>
    <xf numFmtId="0" fontId="12" fillId="4" borderId="5" xfId="3" applyFont="1" applyBorder="1" applyAlignment="1">
      <alignment horizontal="center"/>
    </xf>
    <xf numFmtId="164" fontId="6" fillId="4" borderId="6" xfId="2" applyNumberFormat="1" applyFont="1" applyFill="1" applyBorder="1"/>
    <xf numFmtId="3" fontId="0" fillId="0" borderId="7" xfId="0" applyNumberFormat="1" applyFont="1" applyBorder="1"/>
    <xf numFmtId="3" fontId="0" fillId="0" borderId="6" xfId="0" applyNumberFormat="1" applyFont="1" applyBorder="1"/>
    <xf numFmtId="10" fontId="6" fillId="4" borderId="15" xfId="3" applyNumberFormat="1" applyBorder="1"/>
    <xf numFmtId="10" fontId="6" fillId="4" borderId="13" xfId="3" applyNumberFormat="1" applyBorder="1"/>
    <xf numFmtId="10" fontId="6" fillId="4" borderId="14" xfId="3" applyNumberFormat="1" applyBorder="1"/>
    <xf numFmtId="0" fontId="0" fillId="0" borderId="0" xfId="0" quotePrefix="1" applyFont="1" applyAlignment="1">
      <alignment horizontal="right"/>
    </xf>
    <xf numFmtId="3" fontId="6" fillId="4" borderId="9" xfId="3" applyNumberFormat="1" applyBorder="1" applyAlignment="1">
      <alignment horizontal="center"/>
    </xf>
    <xf numFmtId="165" fontId="0" fillId="0" borderId="10" xfId="0" applyNumberFormat="1" applyFont="1" applyBorder="1" applyAlignment="1">
      <alignment horizontal="center"/>
    </xf>
    <xf numFmtId="165" fontId="0" fillId="0" borderId="1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Continuous"/>
    </xf>
    <xf numFmtId="0" fontId="0" fillId="0" borderId="4" xfId="0" applyFont="1" applyBorder="1" applyAlignment="1">
      <alignment horizontal="centerContinuous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3" fontId="0" fillId="3" borderId="0" xfId="0" applyNumberFormat="1" applyFill="1"/>
    <xf numFmtId="3" fontId="0" fillId="0" borderId="13" xfId="0" applyNumberFormat="1" applyBorder="1"/>
    <xf numFmtId="3" fontId="0" fillId="0" borderId="1" xfId="0" applyNumberFormat="1" applyBorder="1" applyAlignment="1">
      <alignment horizontal="center"/>
    </xf>
    <xf numFmtId="3" fontId="0" fillId="3" borderId="1" xfId="0" applyNumberFormat="1" applyFill="1" applyBorder="1"/>
    <xf numFmtId="3" fontId="0" fillId="0" borderId="14" xfId="0" applyNumberFormat="1" applyBorder="1"/>
    <xf numFmtId="3" fontId="9" fillId="0" borderId="0" xfId="0" applyNumberFormat="1" applyFont="1"/>
    <xf numFmtId="3" fontId="0" fillId="0" borderId="15" xfId="0" applyNumberFormat="1" applyBorder="1"/>
    <xf numFmtId="3" fontId="0" fillId="0" borderId="0" xfId="0" applyNumberFormat="1" applyFont="1" applyAlignment="1">
      <alignment horizontal="centerContinuous"/>
    </xf>
    <xf numFmtId="10" fontId="0" fillId="0" borderId="0" xfId="2" applyNumberFormat="1" applyFont="1" applyAlignment="1">
      <alignment horizontal="centerContinuous"/>
    </xf>
    <xf numFmtId="166" fontId="0" fillId="0" borderId="0" xfId="0" applyNumberFormat="1" applyFont="1" applyAlignment="1">
      <alignment horizontal="center"/>
    </xf>
    <xf numFmtId="10" fontId="6" fillId="4" borderId="12" xfId="3" applyNumberFormat="1" applyBorder="1"/>
    <xf numFmtId="3" fontId="1" fillId="0" borderId="0" xfId="0" applyNumberFormat="1" applyFont="1" applyAlignment="1">
      <alignment horizontal="center"/>
    </xf>
    <xf numFmtId="3" fontId="10" fillId="0" borderId="0" xfId="0" applyNumberFormat="1" applyFont="1"/>
    <xf numFmtId="3" fontId="0" fillId="0" borderId="2" xfId="0" applyNumberFormat="1" applyFont="1" applyBorder="1"/>
    <xf numFmtId="3" fontId="0" fillId="0" borderId="4" xfId="0" applyNumberFormat="1" applyFont="1" applyBorder="1"/>
    <xf numFmtId="3" fontId="0" fillId="0" borderId="4" xfId="0" applyNumberFormat="1" applyFont="1" applyBorder="1" applyAlignment="1">
      <alignment horizontal="center"/>
    </xf>
    <xf numFmtId="9" fontId="0" fillId="3" borderId="4" xfId="2" applyFont="1" applyFill="1" applyBorder="1"/>
    <xf numFmtId="3" fontId="0" fillId="0" borderId="8" xfId="0" applyNumberFormat="1" applyFont="1" applyBorder="1"/>
    <xf numFmtId="3" fontId="0" fillId="0" borderId="7" xfId="0" applyNumberFormat="1" applyFont="1" applyBorder="1" applyAlignment="1">
      <alignment horizontal="center"/>
    </xf>
    <xf numFmtId="9" fontId="0" fillId="3" borderId="7" xfId="2" applyFont="1" applyFill="1" applyBorder="1"/>
    <xf numFmtId="3" fontId="0" fillId="0" borderId="5" xfId="0" applyNumberFormat="1" applyFont="1" applyBorder="1"/>
    <xf numFmtId="3" fontId="0" fillId="0" borderId="6" xfId="0" applyNumberFormat="1" applyFont="1" applyBorder="1" applyAlignment="1">
      <alignment horizontal="center"/>
    </xf>
    <xf numFmtId="9" fontId="0" fillId="3" borderId="6" xfId="2" applyFont="1" applyFill="1" applyBorder="1"/>
    <xf numFmtId="167" fontId="0" fillId="3" borderId="0" xfId="0" applyNumberFormat="1" applyFont="1" applyFill="1" applyAlignment="1">
      <alignment horizontal="center"/>
    </xf>
    <xf numFmtId="3" fontId="0" fillId="0" borderId="0" xfId="0" applyNumberFormat="1" applyFont="1" applyBorder="1"/>
    <xf numFmtId="0" fontId="7" fillId="5" borderId="9" xfId="4" applyBorder="1"/>
    <xf numFmtId="0" fontId="7" fillId="5" borderId="10" xfId="4" applyBorder="1"/>
    <xf numFmtId="0" fontId="7" fillId="5" borderId="10" xfId="4" applyBorder="1" applyAlignment="1">
      <alignment horizontal="center"/>
    </xf>
    <xf numFmtId="0" fontId="7" fillId="5" borderId="11" xfId="4" applyBorder="1"/>
    <xf numFmtId="3" fontId="0" fillId="0" borderId="3" xfId="0" applyNumberFormat="1" applyFont="1" applyBorder="1"/>
    <xf numFmtId="3" fontId="0" fillId="0" borderId="15" xfId="0" applyNumberFormat="1" applyFont="1" applyBorder="1"/>
    <xf numFmtId="3" fontId="0" fillId="0" borderId="13" xfId="0" applyNumberFormat="1" applyFont="1" applyBorder="1"/>
    <xf numFmtId="3" fontId="0" fillId="0" borderId="1" xfId="0" applyNumberFormat="1" applyFont="1" applyBorder="1"/>
    <xf numFmtId="3" fontId="0" fillId="0" borderId="14" xfId="0" applyNumberFormat="1" applyFont="1" applyBorder="1"/>
    <xf numFmtId="9" fontId="0" fillId="0" borderId="0" xfId="2" applyFont="1" applyAlignment="1">
      <alignment horizontal="center"/>
    </xf>
    <xf numFmtId="0" fontId="1" fillId="0" borderId="0" xfId="0" applyFont="1" applyAlignment="1">
      <alignment horizontal="centerContinuous"/>
    </xf>
    <xf numFmtId="4" fontId="7" fillId="5" borderId="12" xfId="4" applyNumberFormat="1" applyBorder="1" applyAlignment="1">
      <alignment horizontal="center"/>
    </xf>
    <xf numFmtId="3" fontId="6" fillId="4" borderId="9" xfId="3" applyNumberFormat="1" applyBorder="1"/>
    <xf numFmtId="3" fontId="6" fillId="4" borderId="10" xfId="3" applyNumberFormat="1" applyBorder="1"/>
    <xf numFmtId="3" fontId="6" fillId="4" borderId="11" xfId="3" applyNumberFormat="1" applyBorder="1"/>
    <xf numFmtId="3" fontId="0" fillId="0" borderId="0" xfId="0" quotePrefix="1" applyNumberFormat="1" applyFont="1" applyAlignment="1">
      <alignment horizontal="center"/>
    </xf>
    <xf numFmtId="3" fontId="1" fillId="0" borderId="0" xfId="0" applyNumberFormat="1" applyFont="1" applyAlignment="1">
      <alignment horizontal="centerContinuous"/>
    </xf>
    <xf numFmtId="167" fontId="6" fillId="4" borderId="12" xfId="3" applyNumberFormat="1" applyBorder="1" applyAlignment="1">
      <alignment horizontal="center"/>
    </xf>
    <xf numFmtId="3" fontId="0" fillId="0" borderId="2" xfId="0" applyNumberFormat="1" applyFont="1" applyBorder="1" applyAlignment="1">
      <alignment horizontal="centerContinuous"/>
    </xf>
    <xf numFmtId="3" fontId="0" fillId="0" borderId="3" xfId="0" applyNumberFormat="1" applyFont="1" applyBorder="1" applyAlignment="1">
      <alignment horizontal="centerContinuous"/>
    </xf>
    <xf numFmtId="3" fontId="0" fillId="0" borderId="3" xfId="0" applyNumberFormat="1" applyFont="1" applyBorder="1" applyAlignment="1">
      <alignment horizontal="center"/>
    </xf>
    <xf numFmtId="3" fontId="9" fillId="0" borderId="3" xfId="0" quotePrefix="1" applyNumberFormat="1" applyFont="1" applyBorder="1" applyAlignment="1">
      <alignment horizontal="center"/>
    </xf>
    <xf numFmtId="3" fontId="0" fillId="0" borderId="8" xfId="0" applyNumberFormat="1" applyFont="1" applyBorder="1" applyAlignment="1">
      <alignment horizontal="centerContinuous"/>
    </xf>
    <xf numFmtId="3" fontId="0" fillId="0" borderId="0" xfId="0" applyNumberFormat="1" applyFont="1" applyBorder="1" applyAlignment="1">
      <alignment horizontal="centerContinuous"/>
    </xf>
    <xf numFmtId="3" fontId="0" fillId="0" borderId="0" xfId="0" applyNumberFormat="1" applyFont="1" applyBorder="1" applyAlignment="1">
      <alignment horizontal="center"/>
    </xf>
    <xf numFmtId="3" fontId="9" fillId="0" borderId="0" xfId="0" quotePrefix="1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Continuous"/>
    </xf>
    <xf numFmtId="3" fontId="0" fillId="0" borderId="1" xfId="0" applyNumberFormat="1" applyFont="1" applyBorder="1" applyAlignment="1">
      <alignment horizontal="centerContinuous"/>
    </xf>
    <xf numFmtId="3" fontId="0" fillId="0" borderId="1" xfId="0" applyNumberFormat="1" applyFont="1" applyBorder="1" applyAlignment="1">
      <alignment horizontal="center"/>
    </xf>
    <xf numFmtId="3" fontId="9" fillId="0" borderId="1" xfId="0" quotePrefix="1" applyNumberFormat="1" applyFont="1" applyBorder="1" applyAlignment="1">
      <alignment horizontal="center"/>
    </xf>
    <xf numFmtId="0" fontId="9" fillId="0" borderId="0" xfId="0" applyFont="1" applyAlignment="1">
      <alignment horizontal="centerContinuous"/>
    </xf>
    <xf numFmtId="4" fontId="9" fillId="0" borderId="0" xfId="0" applyNumberFormat="1" applyFont="1" applyAlignment="1">
      <alignment horizontal="center"/>
    </xf>
    <xf numFmtId="3" fontId="8" fillId="6" borderId="9" xfId="5" applyNumberFormat="1" applyBorder="1" applyAlignment="1">
      <alignment horizontal="centerContinuous"/>
    </xf>
    <xf numFmtId="3" fontId="8" fillId="6" borderId="10" xfId="5" applyNumberFormat="1" applyBorder="1" applyAlignment="1">
      <alignment horizontal="centerContinuous"/>
    </xf>
    <xf numFmtId="3" fontId="8" fillId="6" borderId="10" xfId="5" applyNumberFormat="1" applyBorder="1" applyAlignment="1">
      <alignment horizontal="center"/>
    </xf>
    <xf numFmtId="3" fontId="9" fillId="6" borderId="10" xfId="5" quotePrefix="1" applyNumberFormat="1" applyFont="1" applyBorder="1" applyAlignment="1">
      <alignment horizontal="center"/>
    </xf>
    <xf numFmtId="3" fontId="5" fillId="6" borderId="10" xfId="5" applyNumberFormat="1" applyFont="1" applyBorder="1"/>
    <xf numFmtId="3" fontId="8" fillId="6" borderId="11" xfId="5" applyNumberFormat="1" applyBorder="1"/>
    <xf numFmtId="3" fontId="0" fillId="0" borderId="2" xfId="0" applyNumberFormat="1" applyBorder="1"/>
    <xf numFmtId="3" fontId="0" fillId="0" borderId="15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0" borderId="5" xfId="0" applyNumberFormat="1" applyBorder="1"/>
    <xf numFmtId="3" fontId="0" fillId="0" borderId="3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8" xfId="0" applyNumberFormat="1" applyBorder="1"/>
    <xf numFmtId="3" fontId="0" fillId="0" borderId="6" xfId="0" applyNumberFormat="1" applyBorder="1" applyAlignment="1">
      <alignment horizontal="center"/>
    </xf>
    <xf numFmtId="3" fontId="1" fillId="8" borderId="12" xfId="0" applyNumberFormat="1" applyFont="1" applyFill="1" applyBorder="1"/>
    <xf numFmtId="3" fontId="9" fillId="0" borderId="0" xfId="0" applyNumberFormat="1" applyFont="1" applyAlignment="1">
      <alignment horizontal="left"/>
    </xf>
    <xf numFmtId="0" fontId="8" fillId="6" borderId="0" xfId="5" applyAlignment="1">
      <alignment horizontal="center"/>
    </xf>
    <xf numFmtId="3" fontId="5" fillId="0" borderId="0" xfId="0" quotePrefix="1" applyNumberFormat="1" applyFont="1" applyAlignment="1">
      <alignment horizontal="center"/>
    </xf>
    <xf numFmtId="3" fontId="6" fillId="4" borderId="0" xfId="3" applyNumberFormat="1" applyAlignment="1">
      <alignment horizontal="center"/>
    </xf>
    <xf numFmtId="3" fontId="4" fillId="7" borderId="0" xfId="6" applyNumberFormat="1" applyAlignment="1">
      <alignment horizontal="center"/>
    </xf>
    <xf numFmtId="3" fontId="0" fillId="0" borderId="9" xfId="0" applyNumberFormat="1" applyFont="1" applyBorder="1"/>
    <xf numFmtId="3" fontId="0" fillId="0" borderId="11" xfId="0" applyNumberFormat="1" applyFont="1" applyBorder="1"/>
    <xf numFmtId="3" fontId="0" fillId="0" borderId="11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/>
    </xf>
    <xf numFmtId="9" fontId="0" fillId="0" borderId="0" xfId="2" applyFont="1"/>
    <xf numFmtId="167" fontId="9" fillId="0" borderId="0" xfId="0" applyNumberFormat="1" applyFont="1" applyAlignment="1">
      <alignment horizontal="center"/>
    </xf>
    <xf numFmtId="9" fontId="0" fillId="0" borderId="0" xfId="2" applyFont="1" applyAlignment="1">
      <alignment horizontal="left"/>
    </xf>
    <xf numFmtId="3" fontId="11" fillId="0" borderId="0" xfId="0" applyNumberFormat="1" applyFont="1"/>
    <xf numFmtId="3" fontId="0" fillId="0" borderId="0" xfId="0" applyNumberFormat="1" applyFont="1" applyAlignment="1"/>
    <xf numFmtId="3" fontId="0" fillId="0" borderId="0" xfId="0" applyNumberFormat="1" applyFont="1" applyAlignment="1">
      <alignment horizontal="left"/>
    </xf>
    <xf numFmtId="3" fontId="4" fillId="7" borderId="0" xfId="6" applyNumberFormat="1" applyAlignment="1">
      <alignment horizontal="left"/>
    </xf>
    <xf numFmtId="3" fontId="6" fillId="4" borderId="0" xfId="3" applyNumberFormat="1" applyAlignment="1">
      <alignment horizontal="left"/>
    </xf>
    <xf numFmtId="167" fontId="0" fillId="0" borderId="0" xfId="0" applyNumberFormat="1" applyFont="1" applyAlignment="1">
      <alignment horizontal="centerContinuous"/>
    </xf>
    <xf numFmtId="0" fontId="2" fillId="2" borderId="0" xfId="0" applyFont="1" applyFill="1" applyAlignment="1">
      <alignment horizontal="center"/>
    </xf>
    <xf numFmtId="0" fontId="18" fillId="9" borderId="0" xfId="5" applyFont="1" applyFill="1" applyBorder="1"/>
    <xf numFmtId="0" fontId="17" fillId="2" borderId="0" xfId="0" applyFont="1" applyFill="1"/>
    <xf numFmtId="0" fontId="0" fillId="0" borderId="0" xfId="0"/>
    <xf numFmtId="0" fontId="0" fillId="9" borderId="0" xfId="0" applyFill="1"/>
    <xf numFmtId="0" fontId="11" fillId="9" borderId="0" xfId="0" applyFont="1" applyFill="1"/>
    <xf numFmtId="0" fontId="0" fillId="9" borderId="0" xfId="0" applyFont="1" applyFill="1"/>
    <xf numFmtId="0" fontId="17" fillId="0" borderId="0" xfId="0" applyFont="1"/>
    <xf numFmtId="0" fontId="0" fillId="0" borderId="0" xfId="0"/>
    <xf numFmtId="0" fontId="0" fillId="9" borderId="0" xfId="0" applyFill="1"/>
    <xf numFmtId="0" fontId="11" fillId="9" borderId="0" xfId="0" applyFont="1" applyFill="1"/>
    <xf numFmtId="0" fontId="0" fillId="9" borderId="0" xfId="0" applyFont="1" applyFill="1"/>
    <xf numFmtId="0" fontId="17" fillId="0" borderId="0" xfId="0" applyFont="1"/>
    <xf numFmtId="0" fontId="0" fillId="0" borderId="0" xfId="0"/>
    <xf numFmtId="0" fontId="0" fillId="9" borderId="0" xfId="0" applyFill="1"/>
    <xf numFmtId="0" fontId="11" fillId="9" borderId="0" xfId="0" applyFont="1" applyFill="1"/>
    <xf numFmtId="0" fontId="0" fillId="9" borderId="0" xfId="0" applyFont="1" applyFill="1"/>
    <xf numFmtId="0" fontId="17" fillId="0" borderId="0" xfId="0" applyFont="1"/>
  </cellXfs>
  <cellStyles count="7">
    <cellStyle name="40% - Accent1" xfId="6" builtinId="31"/>
    <cellStyle name="Bad" xfId="4" builtinId="27"/>
    <cellStyle name="Good" xfId="3" builtinId="26"/>
    <cellStyle name="Hyperlink" xfId="1" builtinId="8"/>
    <cellStyle name="Neutral" xfId="5" builtinId="28"/>
    <cellStyle name="Normal" xfId="0" builtinId="0"/>
    <cellStyle name="Percent" xfId="2" builtinId="5"/>
  </cellStyles>
  <dxfs count="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D130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13.5703125" style="1" customWidth="1"/>
    <col min="2" max="2" width="22.7109375" style="13" customWidth="1"/>
    <col min="3" max="3" width="58.28515625" style="2" bestFit="1" customWidth="1"/>
    <col min="4" max="16384" width="9.140625" style="1"/>
  </cols>
  <sheetData>
    <row r="5" spans="1:4" x14ac:dyDescent="0.25">
      <c r="A5" s="148" t="s">
        <v>175</v>
      </c>
      <c r="B5" s="148"/>
      <c r="C5" s="148"/>
    </row>
    <row r="6" spans="1:4" ht="21" customHeight="1" x14ac:dyDescent="0.25">
      <c r="A6" s="148"/>
      <c r="B6" s="148"/>
      <c r="C6" s="148"/>
    </row>
    <row r="8" spans="1:4" x14ac:dyDescent="0.25">
      <c r="A8" s="2"/>
      <c r="B8" s="11"/>
    </row>
    <row r="9" spans="1:4" x14ac:dyDescent="0.25">
      <c r="A9" s="3" t="s">
        <v>0</v>
      </c>
      <c r="B9" s="12" t="s">
        <v>1</v>
      </c>
      <c r="C9" s="12" t="s">
        <v>2</v>
      </c>
    </row>
    <row r="10" spans="1:4" x14ac:dyDescent="0.25">
      <c r="A10" s="10">
        <v>1</v>
      </c>
      <c r="B10" s="11" t="s">
        <v>26</v>
      </c>
      <c r="C10" s="149" t="s">
        <v>25</v>
      </c>
      <c r="D10" s="150" t="s">
        <v>176</v>
      </c>
    </row>
    <row r="11" spans="1:4" x14ac:dyDescent="0.25">
      <c r="A11" s="10">
        <v>2</v>
      </c>
      <c r="B11" s="11" t="s">
        <v>27</v>
      </c>
      <c r="C11" s="149" t="s">
        <v>30</v>
      </c>
      <c r="D11" s="150" t="s">
        <v>176</v>
      </c>
    </row>
    <row r="12" spans="1:4" x14ac:dyDescent="0.25">
      <c r="A12" s="10">
        <v>3</v>
      </c>
      <c r="B12" s="11" t="s">
        <v>28</v>
      </c>
      <c r="C12" s="149" t="s">
        <v>30</v>
      </c>
      <c r="D12" s="150" t="s">
        <v>176</v>
      </c>
    </row>
    <row r="13" spans="1:4" x14ac:dyDescent="0.25">
      <c r="A13" s="10">
        <v>4</v>
      </c>
      <c r="B13" s="11" t="s">
        <v>29</v>
      </c>
      <c r="C13" s="2" t="s">
        <v>31</v>
      </c>
    </row>
    <row r="14" spans="1:4" x14ac:dyDescent="0.25">
      <c r="A14" s="10">
        <v>5</v>
      </c>
      <c r="B14" s="11" t="s">
        <v>32</v>
      </c>
      <c r="C14" s="2" t="s">
        <v>34</v>
      </c>
    </row>
    <row r="15" spans="1:4" x14ac:dyDescent="0.25">
      <c r="A15" s="10">
        <v>6</v>
      </c>
      <c r="B15" s="11" t="s">
        <v>33</v>
      </c>
      <c r="C15" s="2" t="s">
        <v>34</v>
      </c>
    </row>
    <row r="16" spans="1:4" x14ac:dyDescent="0.25">
      <c r="A16" s="4"/>
      <c r="B16" s="11"/>
    </row>
    <row r="17" spans="1:2" x14ac:dyDescent="0.25">
      <c r="A17" s="4"/>
      <c r="B17" s="11"/>
    </row>
    <row r="18" spans="1:2" x14ac:dyDescent="0.25">
      <c r="A18" s="4"/>
      <c r="B18" s="11"/>
    </row>
    <row r="19" spans="1:2" x14ac:dyDescent="0.25">
      <c r="A19" s="4"/>
      <c r="B19" s="11"/>
    </row>
    <row r="20" spans="1:2" x14ac:dyDescent="0.25">
      <c r="A20" s="4"/>
      <c r="B20" s="11"/>
    </row>
    <row r="21" spans="1:2" x14ac:dyDescent="0.25">
      <c r="A21" s="4"/>
      <c r="B21" s="11"/>
    </row>
    <row r="22" spans="1:2" x14ac:dyDescent="0.25">
      <c r="A22" s="4"/>
      <c r="B22" s="11"/>
    </row>
    <row r="23" spans="1:2" x14ac:dyDescent="0.25">
      <c r="A23" s="4"/>
      <c r="B23" s="11"/>
    </row>
    <row r="24" spans="1:2" x14ac:dyDescent="0.25">
      <c r="A24" s="4"/>
      <c r="B24" s="11"/>
    </row>
    <row r="25" spans="1:2" x14ac:dyDescent="0.25">
      <c r="A25" s="4"/>
      <c r="B25" s="11"/>
    </row>
    <row r="26" spans="1:2" x14ac:dyDescent="0.25">
      <c r="A26" s="4"/>
      <c r="B26" s="11"/>
    </row>
    <row r="27" spans="1:2" x14ac:dyDescent="0.25">
      <c r="A27" s="4"/>
      <c r="B27" s="11"/>
    </row>
    <row r="28" spans="1:2" x14ac:dyDescent="0.25">
      <c r="A28" s="4"/>
      <c r="B28" s="11"/>
    </row>
    <row r="29" spans="1:2" x14ac:dyDescent="0.25">
      <c r="A29" s="4"/>
      <c r="B29" s="11"/>
    </row>
    <row r="30" spans="1:2" x14ac:dyDescent="0.25">
      <c r="A30" s="4"/>
      <c r="B30" s="11"/>
    </row>
    <row r="31" spans="1:2" x14ac:dyDescent="0.25">
      <c r="A31" s="4"/>
      <c r="B31" s="11"/>
    </row>
    <row r="32" spans="1:2" x14ac:dyDescent="0.25">
      <c r="A32" s="4"/>
      <c r="B32" s="11"/>
    </row>
    <row r="33" spans="1:2" x14ac:dyDescent="0.25">
      <c r="A33" s="4"/>
      <c r="B33" s="11"/>
    </row>
    <row r="34" spans="1:2" x14ac:dyDescent="0.25">
      <c r="A34" s="4"/>
      <c r="B34" s="11"/>
    </row>
    <row r="35" spans="1:2" x14ac:dyDescent="0.25">
      <c r="A35" s="4"/>
      <c r="B35" s="11"/>
    </row>
    <row r="36" spans="1:2" x14ac:dyDescent="0.25">
      <c r="A36" s="4"/>
      <c r="B36" s="11"/>
    </row>
    <row r="37" spans="1:2" x14ac:dyDescent="0.25">
      <c r="A37" s="4"/>
      <c r="B37" s="11"/>
    </row>
    <row r="38" spans="1:2" x14ac:dyDescent="0.25">
      <c r="A38" s="4"/>
      <c r="B38" s="11"/>
    </row>
    <row r="39" spans="1:2" x14ac:dyDescent="0.25">
      <c r="A39" s="4"/>
      <c r="B39" s="11"/>
    </row>
    <row r="40" spans="1:2" x14ac:dyDescent="0.25">
      <c r="A40" s="4"/>
      <c r="B40" s="11"/>
    </row>
    <row r="41" spans="1:2" x14ac:dyDescent="0.25">
      <c r="A41" s="4"/>
      <c r="B41" s="11"/>
    </row>
    <row r="42" spans="1:2" x14ac:dyDescent="0.25">
      <c r="A42" s="4"/>
      <c r="B42" s="11"/>
    </row>
    <row r="43" spans="1:2" x14ac:dyDescent="0.25">
      <c r="A43" s="4"/>
      <c r="B43" s="11"/>
    </row>
    <row r="44" spans="1:2" x14ac:dyDescent="0.25">
      <c r="A44" s="4"/>
      <c r="B44" s="11"/>
    </row>
    <row r="45" spans="1:2" x14ac:dyDescent="0.25">
      <c r="A45" s="4"/>
      <c r="B45" s="11"/>
    </row>
    <row r="46" spans="1:2" x14ac:dyDescent="0.25">
      <c r="A46" s="4"/>
      <c r="B46" s="11"/>
    </row>
    <row r="47" spans="1:2" x14ac:dyDescent="0.25">
      <c r="A47" s="4"/>
      <c r="B47" s="11"/>
    </row>
    <row r="48" spans="1:2" x14ac:dyDescent="0.25">
      <c r="A48" s="4"/>
      <c r="B48" s="11"/>
    </row>
    <row r="49" spans="1:2" x14ac:dyDescent="0.25">
      <c r="A49" s="4"/>
      <c r="B49" s="11"/>
    </row>
    <row r="50" spans="1:2" x14ac:dyDescent="0.25">
      <c r="A50" s="4"/>
      <c r="B50" s="11"/>
    </row>
    <row r="51" spans="1:2" x14ac:dyDescent="0.25">
      <c r="A51" s="4"/>
      <c r="B51" s="11"/>
    </row>
    <row r="52" spans="1:2" x14ac:dyDescent="0.25">
      <c r="A52" s="4"/>
      <c r="B52" s="11"/>
    </row>
    <row r="53" spans="1:2" x14ac:dyDescent="0.25">
      <c r="A53" s="4"/>
      <c r="B53" s="11"/>
    </row>
    <row r="54" spans="1:2" x14ac:dyDescent="0.25">
      <c r="A54" s="4"/>
      <c r="B54" s="11"/>
    </row>
    <row r="55" spans="1:2" x14ac:dyDescent="0.25">
      <c r="A55" s="4"/>
      <c r="B55" s="11"/>
    </row>
    <row r="56" spans="1:2" x14ac:dyDescent="0.25">
      <c r="A56" s="4"/>
      <c r="B56" s="11"/>
    </row>
    <row r="57" spans="1:2" x14ac:dyDescent="0.25">
      <c r="A57" s="4"/>
      <c r="B57" s="11"/>
    </row>
    <row r="58" spans="1:2" x14ac:dyDescent="0.25">
      <c r="A58" s="4"/>
      <c r="B58" s="11"/>
    </row>
    <row r="59" spans="1:2" x14ac:dyDescent="0.25">
      <c r="A59" s="4"/>
      <c r="B59" s="11"/>
    </row>
    <row r="60" spans="1:2" x14ac:dyDescent="0.25">
      <c r="A60" s="4"/>
      <c r="B60" s="11"/>
    </row>
    <row r="61" spans="1:2" x14ac:dyDescent="0.25">
      <c r="A61" s="4"/>
      <c r="B61" s="11"/>
    </row>
    <row r="62" spans="1:2" x14ac:dyDescent="0.25">
      <c r="A62" s="4"/>
      <c r="B62" s="11"/>
    </row>
    <row r="63" spans="1:2" x14ac:dyDescent="0.25">
      <c r="A63" s="4"/>
      <c r="B63" s="11"/>
    </row>
    <row r="64" spans="1:2" x14ac:dyDescent="0.25">
      <c r="A64" s="4"/>
      <c r="B64" s="11"/>
    </row>
    <row r="65" spans="1:2" x14ac:dyDescent="0.25">
      <c r="A65" s="4"/>
      <c r="B65" s="11"/>
    </row>
    <row r="66" spans="1:2" x14ac:dyDescent="0.25">
      <c r="A66" s="4"/>
      <c r="B66" s="11"/>
    </row>
    <row r="67" spans="1:2" x14ac:dyDescent="0.25">
      <c r="A67" s="4"/>
      <c r="B67" s="11"/>
    </row>
    <row r="68" spans="1:2" x14ac:dyDescent="0.25">
      <c r="A68" s="4"/>
      <c r="B68" s="11"/>
    </row>
    <row r="69" spans="1:2" x14ac:dyDescent="0.25">
      <c r="A69" s="4"/>
      <c r="B69" s="11"/>
    </row>
    <row r="70" spans="1:2" x14ac:dyDescent="0.25">
      <c r="A70" s="4"/>
      <c r="B70" s="11"/>
    </row>
    <row r="71" spans="1:2" x14ac:dyDescent="0.25">
      <c r="A71" s="4"/>
      <c r="B71" s="11"/>
    </row>
    <row r="72" spans="1:2" x14ac:dyDescent="0.25">
      <c r="A72" s="4"/>
      <c r="B72" s="11"/>
    </row>
    <row r="73" spans="1:2" x14ac:dyDescent="0.25">
      <c r="A73" s="4"/>
      <c r="B73" s="11"/>
    </row>
    <row r="74" spans="1:2" x14ac:dyDescent="0.25">
      <c r="A74" s="4"/>
      <c r="B74" s="11"/>
    </row>
    <row r="75" spans="1:2" x14ac:dyDescent="0.25">
      <c r="A75" s="4"/>
      <c r="B75" s="11"/>
    </row>
    <row r="76" spans="1:2" x14ac:dyDescent="0.25">
      <c r="A76" s="4"/>
      <c r="B76" s="11"/>
    </row>
    <row r="77" spans="1:2" x14ac:dyDescent="0.25">
      <c r="A77" s="4"/>
      <c r="B77" s="11"/>
    </row>
    <row r="78" spans="1:2" x14ac:dyDescent="0.25">
      <c r="A78" s="4"/>
      <c r="B78" s="11"/>
    </row>
    <row r="79" spans="1:2" x14ac:dyDescent="0.25">
      <c r="A79" s="4"/>
      <c r="B79" s="11"/>
    </row>
    <row r="80" spans="1:2" x14ac:dyDescent="0.25">
      <c r="A80" s="4"/>
      <c r="B80" s="11"/>
    </row>
    <row r="81" spans="1:2" x14ac:dyDescent="0.25">
      <c r="A81" s="4"/>
      <c r="B81" s="11"/>
    </row>
    <row r="82" spans="1:2" x14ac:dyDescent="0.25">
      <c r="A82" s="4"/>
      <c r="B82" s="11"/>
    </row>
    <row r="83" spans="1:2" x14ac:dyDescent="0.25">
      <c r="A83" s="4"/>
      <c r="B83" s="11"/>
    </row>
    <row r="84" spans="1:2" x14ac:dyDescent="0.25">
      <c r="A84" s="4"/>
      <c r="B84" s="11"/>
    </row>
    <row r="85" spans="1:2" x14ac:dyDescent="0.25">
      <c r="A85" s="4"/>
      <c r="B85" s="11"/>
    </row>
    <row r="86" spans="1:2" x14ac:dyDescent="0.25">
      <c r="A86" s="4"/>
      <c r="B86" s="11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  <row r="129" spans="1:1" x14ac:dyDescent="0.25">
      <c r="A129" s="4"/>
    </row>
    <row r="130" spans="1:1" x14ac:dyDescent="0.25">
      <c r="A130" s="4"/>
    </row>
  </sheetData>
  <mergeCells count="1">
    <mergeCell ref="A5:C6"/>
  </mergeCells>
  <hyperlinks>
    <hyperlink ref="A10" location="Margin!A1" display="Margin!A1"/>
    <hyperlink ref="A11" location="'Capital 1'!A1" display="'Capital 1'!A1"/>
    <hyperlink ref="A12" location="'Capital 2'!A1" display="'Capital 2'!A1"/>
    <hyperlink ref="A13" location="Bonds!A1" display="Bonds!A1"/>
    <hyperlink ref="A14" location="'TRIA 1'!A1" display="'TRIA 1'!A1"/>
    <hyperlink ref="A15" location="'TRIA 2'!A1" display="'TRIA 2'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BD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4" width="9.140625" style="6"/>
    <col min="15" max="16" width="12.7109375" style="6" customWidth="1"/>
    <col min="17" max="24" width="9.140625" style="6"/>
    <col min="25" max="27" width="9.140625" style="6" customWidth="1"/>
    <col min="28" max="16384" width="9.140625" style="6"/>
  </cols>
  <sheetData>
    <row r="1" spans="1:56" ht="15" customHeight="1" x14ac:dyDescent="0.25">
      <c r="A1" s="5" t="s">
        <v>3</v>
      </c>
      <c r="C1" s="152" t="s">
        <v>35</v>
      </c>
      <c r="D1" s="153"/>
      <c r="E1" s="154"/>
      <c r="F1" s="154"/>
      <c r="G1" s="154"/>
      <c r="H1" s="151"/>
      <c r="M1" s="14" t="s">
        <v>7</v>
      </c>
      <c r="N1" s="21" t="s">
        <v>8</v>
      </c>
      <c r="AB1" s="8" t="s">
        <v>8</v>
      </c>
      <c r="AC1" s="5" t="s">
        <v>13</v>
      </c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</row>
    <row r="2" spans="1:56" ht="15" customHeight="1" x14ac:dyDescent="0.25">
      <c r="A2" s="5" t="s">
        <v>4</v>
      </c>
      <c r="C2" s="154" t="s">
        <v>36</v>
      </c>
      <c r="D2" s="154"/>
      <c r="E2" s="154"/>
      <c r="F2" s="154"/>
      <c r="G2" s="154"/>
      <c r="H2" s="151"/>
      <c r="N2" s="21" t="s">
        <v>8</v>
      </c>
      <c r="AB2" s="8" t="s">
        <v>8</v>
      </c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</row>
    <row r="3" spans="1:56" ht="15" customHeight="1" x14ac:dyDescent="0.25">
      <c r="A3" s="5" t="s">
        <v>5</v>
      </c>
      <c r="C3" s="154" t="s">
        <v>25</v>
      </c>
      <c r="D3" s="154"/>
      <c r="E3" s="154"/>
      <c r="F3" s="154"/>
      <c r="G3" s="154"/>
      <c r="H3" s="155" t="s">
        <v>176</v>
      </c>
      <c r="N3" s="21" t="s">
        <v>8</v>
      </c>
      <c r="O3" s="6" t="s">
        <v>37</v>
      </c>
      <c r="AB3" s="8" t="s">
        <v>8</v>
      </c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</row>
    <row r="4" spans="1:56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O4" s="29" t="s">
        <v>38</v>
      </c>
      <c r="AB4" s="8" t="s">
        <v>8</v>
      </c>
      <c r="AC4" s="9"/>
      <c r="AD4" s="9"/>
      <c r="AF4" s="30" t="s">
        <v>14</v>
      </c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</row>
    <row r="5" spans="1:56" ht="15" customHeight="1" x14ac:dyDescent="0.25">
      <c r="A5" s="17" t="s">
        <v>6</v>
      </c>
      <c r="C5" s="7" t="s">
        <v>39</v>
      </c>
      <c r="D5" s="7"/>
      <c r="E5" s="7"/>
      <c r="F5" s="7"/>
      <c r="G5" s="7"/>
      <c r="H5" s="7"/>
      <c r="I5" s="7"/>
      <c r="J5" s="7"/>
      <c r="K5" s="9"/>
      <c r="L5" s="9"/>
      <c r="M5" s="9"/>
      <c r="N5" s="8" t="s">
        <v>8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8" t="s">
        <v>8</v>
      </c>
      <c r="AC5" s="32" t="s">
        <v>15</v>
      </c>
      <c r="AD5" s="33">
        <f ca="1">RANDBETWEEN(60,80)/100</f>
        <v>0.74</v>
      </c>
      <c r="AF5" s="34" t="e">
        <f>ROUND(SUM(H7:H8)/H6,3)</f>
        <v>#DIV/0!</v>
      </c>
      <c r="AG5" s="35" t="e">
        <f ca="1">IF(AD5=AF5,"ok","ERROR!")</f>
        <v>#DIV/0!</v>
      </c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</row>
    <row r="6" spans="1:56" ht="15" customHeight="1" x14ac:dyDescent="0.35">
      <c r="A6" s="22"/>
      <c r="C6" s="7" t="s">
        <v>40</v>
      </c>
      <c r="D6" s="7"/>
      <c r="E6" s="7"/>
      <c r="F6" s="7"/>
      <c r="G6" s="7"/>
      <c r="H6" s="7"/>
      <c r="I6" s="7"/>
      <c r="J6" s="7"/>
      <c r="K6" s="9"/>
      <c r="L6" s="9"/>
      <c r="M6" s="9"/>
      <c r="N6" s="8" t="s">
        <v>8</v>
      </c>
      <c r="O6" s="8" t="s">
        <v>41</v>
      </c>
      <c r="P6" s="8" t="s">
        <v>12</v>
      </c>
      <c r="Q6" s="63" t="s">
        <v>42</v>
      </c>
      <c r="R6" s="63"/>
      <c r="S6" s="8" t="s">
        <v>43</v>
      </c>
      <c r="T6" s="63" t="s">
        <v>44</v>
      </c>
      <c r="U6" s="63"/>
      <c r="V6" s="8" t="s">
        <v>43</v>
      </c>
      <c r="W6" s="8" t="s">
        <v>45</v>
      </c>
      <c r="X6" s="7"/>
      <c r="Y6" s="7"/>
      <c r="Z6" s="7"/>
      <c r="AA6" s="7"/>
      <c r="AB6" s="8" t="s">
        <v>8</v>
      </c>
      <c r="AF6" s="9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</row>
    <row r="7" spans="1:56" ht="15" customHeight="1" x14ac:dyDescent="0.25">
      <c r="C7" s="7" t="s">
        <v>46</v>
      </c>
      <c r="D7" s="7"/>
      <c r="E7" s="7"/>
      <c r="F7" s="7"/>
      <c r="G7" s="7"/>
      <c r="H7" s="7"/>
      <c r="I7" s="7"/>
      <c r="J7" s="7"/>
      <c r="K7" s="9"/>
      <c r="L7" s="9"/>
      <c r="M7" s="9"/>
      <c r="N7" s="8" t="s">
        <v>8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8" t="s">
        <v>8</v>
      </c>
      <c r="AF7" s="9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</row>
    <row r="8" spans="1:56" ht="15" customHeight="1" x14ac:dyDescent="0.25">
      <c r="A8" s="17"/>
      <c r="B8" s="9"/>
      <c r="C8" s="7"/>
      <c r="D8" s="7"/>
      <c r="E8" s="7"/>
      <c r="F8" s="7"/>
      <c r="G8" s="7"/>
      <c r="H8" s="7"/>
      <c r="I8" s="7"/>
      <c r="J8" s="9"/>
      <c r="K8" s="9"/>
      <c r="L8" s="9"/>
      <c r="M8" s="9"/>
      <c r="N8" s="8" t="s">
        <v>8</v>
      </c>
      <c r="O8" s="8" t="s">
        <v>41</v>
      </c>
      <c r="P8" s="8" t="s">
        <v>12</v>
      </c>
      <c r="Q8" s="147">
        <f>D20</f>
        <v>0.6</v>
      </c>
      <c r="R8" s="63"/>
      <c r="S8" s="8" t="s">
        <v>43</v>
      </c>
      <c r="T8" s="64">
        <f>G14*G16/(1-G16)</f>
        <v>3.2307692307692301E-2</v>
      </c>
      <c r="U8" s="63"/>
      <c r="V8" s="8" t="s">
        <v>43</v>
      </c>
      <c r="W8" s="65">
        <f>(1+G14)^-(1/2)</f>
        <v>0.97128586235726422</v>
      </c>
      <c r="X8" s="7"/>
      <c r="Y8" s="7"/>
      <c r="Z8" s="7"/>
      <c r="AA8" s="7"/>
      <c r="AB8" s="8" t="s">
        <v>8</v>
      </c>
      <c r="AF8" s="9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ht="15" customHeight="1" x14ac:dyDescent="0.25">
      <c r="A9" s="9"/>
      <c r="B9" s="9"/>
      <c r="C9" s="7" t="s">
        <v>47</v>
      </c>
      <c r="D9" s="7"/>
      <c r="E9" s="7"/>
      <c r="F9" s="7"/>
      <c r="G9" s="7"/>
      <c r="H9" s="7"/>
      <c r="I9" s="7"/>
      <c r="J9" s="9"/>
      <c r="K9" s="9"/>
      <c r="L9" s="9"/>
      <c r="M9" s="9"/>
      <c r="N9" s="8" t="s">
        <v>8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8" t="s">
        <v>8</v>
      </c>
      <c r="AE9" s="21"/>
      <c r="AF9" s="30" t="s">
        <v>14</v>
      </c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ht="15" customHeight="1" x14ac:dyDescent="0.25">
      <c r="A10" s="9"/>
      <c r="B10" s="9"/>
      <c r="C10" s="7" t="s">
        <v>48</v>
      </c>
      <c r="D10" s="7"/>
      <c r="E10" s="7"/>
      <c r="F10" s="7"/>
      <c r="G10" s="7"/>
      <c r="H10" s="7"/>
      <c r="I10" s="7"/>
      <c r="J10" s="9"/>
      <c r="K10" s="9"/>
      <c r="L10" s="9"/>
      <c r="M10" s="9"/>
      <c r="N10" s="8" t="s">
        <v>8</v>
      </c>
      <c r="O10" s="8" t="s">
        <v>41</v>
      </c>
      <c r="P10" s="8" t="s">
        <v>12</v>
      </c>
      <c r="Q10" s="66">
        <f>Q8*T8*W8</f>
        <v>1.8828002870310039E-2</v>
      </c>
      <c r="R10" s="61" t="s">
        <v>49</v>
      </c>
      <c r="S10" s="7"/>
      <c r="T10" s="7"/>
      <c r="U10" s="7"/>
      <c r="V10" s="7"/>
      <c r="W10" s="7"/>
      <c r="X10" s="7"/>
      <c r="Y10" s="7"/>
      <c r="Z10" s="7"/>
      <c r="AA10" s="7"/>
      <c r="AB10" s="8" t="s">
        <v>8</v>
      </c>
      <c r="AC10" s="38" t="s">
        <v>16</v>
      </c>
      <c r="AD10" s="39">
        <f ca="1">RANDBETWEEN(30,60)/1000</f>
        <v>0.04</v>
      </c>
      <c r="AF10" s="34" t="e">
        <f>ROUND(E12/H6,3)</f>
        <v>#DIV/0!</v>
      </c>
      <c r="AG10" s="35" t="e">
        <f ca="1">IF(AD10=AF10,"ok","ERROR!")</f>
        <v>#DIV/0!</v>
      </c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5" customHeight="1" x14ac:dyDescent="0.25">
      <c r="A11" s="9"/>
      <c r="B11" s="9"/>
      <c r="D11" s="7"/>
      <c r="E11" s="7"/>
      <c r="F11" s="7"/>
      <c r="G11" s="7"/>
      <c r="H11" s="7"/>
      <c r="I11" s="7"/>
      <c r="J11" s="9"/>
      <c r="K11" s="9"/>
      <c r="L11" s="9"/>
      <c r="M11" s="9"/>
      <c r="N11" s="8" t="s">
        <v>8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8" t="s">
        <v>8</v>
      </c>
      <c r="AC11" s="40" t="s">
        <v>18</v>
      </c>
      <c r="AD11" s="41">
        <f ca="1">RANDBETWEEN(50,90)/1000</f>
        <v>7.8E-2</v>
      </c>
      <c r="AF11" s="34" t="e">
        <f>ROUND(F12/H6,3)</f>
        <v>#DIV/0!</v>
      </c>
      <c r="AG11" s="35" t="e">
        <f ca="1">IF(AD11=AF11,"ok","ERROR!")</f>
        <v>#DIV/0!</v>
      </c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</row>
    <row r="12" spans="1:56" ht="15" customHeight="1" x14ac:dyDescent="0.25">
      <c r="A12" s="17"/>
      <c r="B12" s="9"/>
      <c r="C12" s="7" t="s">
        <v>50</v>
      </c>
      <c r="D12" s="7"/>
      <c r="E12" s="7"/>
      <c r="F12" s="7"/>
      <c r="G12" s="7"/>
      <c r="H12" s="7"/>
      <c r="I12" s="7"/>
      <c r="J12" s="7"/>
      <c r="K12" s="9"/>
      <c r="L12" s="9"/>
      <c r="M12" s="9"/>
      <c r="N12" s="8" t="s">
        <v>8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8" t="s">
        <v>8</v>
      </c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</row>
    <row r="13" spans="1:56" ht="15" customHeight="1" x14ac:dyDescent="0.25">
      <c r="A13" s="9"/>
      <c r="B13" s="9"/>
      <c r="C13" s="7"/>
      <c r="D13" s="7"/>
      <c r="E13" s="7"/>
      <c r="F13" s="7"/>
      <c r="G13" s="7"/>
      <c r="H13" s="7"/>
      <c r="I13" s="7"/>
      <c r="J13" s="7"/>
      <c r="K13" s="9"/>
      <c r="L13" s="9"/>
      <c r="M13" s="9"/>
      <c r="N13" s="8" t="s">
        <v>8</v>
      </c>
      <c r="O13" s="67" t="s">
        <v>51</v>
      </c>
      <c r="P13" s="68" t="s">
        <v>52</v>
      </c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8" t="s">
        <v>8</v>
      </c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</row>
    <row r="14" spans="1:56" ht="15" customHeight="1" x14ac:dyDescent="0.25">
      <c r="A14" s="9"/>
      <c r="B14" s="9"/>
      <c r="C14" s="7"/>
      <c r="D14" s="69" t="s">
        <v>53</v>
      </c>
      <c r="E14" s="70"/>
      <c r="F14" s="71" t="s">
        <v>54</v>
      </c>
      <c r="G14" s="72">
        <v>0.06</v>
      </c>
      <c r="H14" s="7"/>
      <c r="I14" s="7"/>
      <c r="J14" s="7"/>
      <c r="K14" s="9"/>
      <c r="L14" s="9"/>
      <c r="M14" s="9"/>
      <c r="N14" s="8" t="s">
        <v>8</v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8" t="s">
        <v>8</v>
      </c>
      <c r="AD14" s="44">
        <f ca="1">RANDBETWEEN(5,15)/100</f>
        <v>0.1</v>
      </c>
      <c r="AE14" s="21">
        <v>3</v>
      </c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</row>
    <row r="15" spans="1:56" ht="15" customHeight="1" x14ac:dyDescent="0.35">
      <c r="C15" s="7"/>
      <c r="D15" s="73" t="s">
        <v>55</v>
      </c>
      <c r="E15" s="42"/>
      <c r="F15" s="74" t="s">
        <v>56</v>
      </c>
      <c r="G15" s="75">
        <v>0.2</v>
      </c>
      <c r="H15" s="7"/>
      <c r="I15" s="7"/>
      <c r="J15" s="7"/>
      <c r="K15" s="9"/>
      <c r="L15" s="9"/>
      <c r="M15" s="9"/>
      <c r="N15" s="8" t="s">
        <v>8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8" t="s">
        <v>8</v>
      </c>
      <c r="AD15" s="45">
        <f ca="1">RANDBETWEEN(10,20)/10000</f>
        <v>1.1999999999999999E-3</v>
      </c>
      <c r="AE15" s="21">
        <v>4</v>
      </c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</row>
    <row r="16" spans="1:56" ht="15" customHeight="1" x14ac:dyDescent="0.35">
      <c r="C16" s="7"/>
      <c r="D16" s="76" t="s">
        <v>57</v>
      </c>
      <c r="E16" s="43"/>
      <c r="F16" s="77" t="s">
        <v>58</v>
      </c>
      <c r="G16" s="78">
        <v>0.35</v>
      </c>
      <c r="H16" s="7"/>
      <c r="I16" s="7"/>
      <c r="J16" s="7"/>
      <c r="K16" s="9"/>
      <c r="L16" s="9"/>
      <c r="M16" s="9"/>
      <c r="N16" s="8" t="s">
        <v>8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8" t="s">
        <v>8</v>
      </c>
      <c r="AD16" s="45">
        <f ca="1">RANDBETWEEN(10,20)/100000</f>
        <v>1E-4</v>
      </c>
      <c r="AE16" s="21">
        <v>5</v>
      </c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</row>
    <row r="17" spans="1:56" ht="15" customHeight="1" x14ac:dyDescent="0.25">
      <c r="C17" s="7"/>
      <c r="D17" s="7"/>
      <c r="E17" s="7"/>
      <c r="F17" s="7"/>
      <c r="G17" s="7"/>
      <c r="H17" s="7"/>
      <c r="I17" s="7"/>
      <c r="J17" s="7"/>
      <c r="K17" s="9"/>
      <c r="L17" s="9"/>
      <c r="M17" s="9"/>
      <c r="N17" s="8" t="s">
        <v>8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8</v>
      </c>
      <c r="AD17" s="45">
        <f ca="1">RANDBETWEEN(-20,20)/100000</f>
        <v>3.0000000000000001E-5</v>
      </c>
      <c r="AE17" s="21">
        <v>6</v>
      </c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</row>
    <row r="18" spans="1:56" ht="15" customHeight="1" x14ac:dyDescent="0.25">
      <c r="C18" s="7" t="s">
        <v>59</v>
      </c>
      <c r="D18" s="7"/>
      <c r="E18" s="7"/>
      <c r="F18" s="7"/>
      <c r="G18" s="7"/>
      <c r="H18" s="7"/>
      <c r="I18" s="7"/>
      <c r="J18" s="7"/>
      <c r="K18" s="9"/>
      <c r="L18" s="9"/>
      <c r="M18" s="9"/>
      <c r="N18" s="8" t="s">
        <v>8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8</v>
      </c>
      <c r="AD18" s="45">
        <f ca="1">RANDBETWEEN(10,20)/100000</f>
        <v>1.8000000000000001E-4</v>
      </c>
      <c r="AE18" s="21">
        <v>7</v>
      </c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</row>
    <row r="19" spans="1:56" ht="15" customHeight="1" x14ac:dyDescent="0.25">
      <c r="C19" s="7"/>
      <c r="D19" s="7"/>
      <c r="E19" s="7"/>
      <c r="F19" s="7"/>
      <c r="G19" s="7"/>
      <c r="H19" s="7"/>
      <c r="I19" s="7"/>
      <c r="J19" s="7"/>
      <c r="K19" s="9"/>
      <c r="L19" s="9"/>
      <c r="M19" s="9"/>
      <c r="N19" s="8" t="s">
        <v>8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 t="s">
        <v>8</v>
      </c>
      <c r="AD19" s="45">
        <f ca="1">RANDBETWEEN(-20,20)/100000</f>
        <v>0</v>
      </c>
      <c r="AE19" s="21">
        <v>8</v>
      </c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</row>
    <row r="20" spans="1:56" ht="15" customHeight="1" x14ac:dyDescent="0.25">
      <c r="C20" s="7"/>
      <c r="D20" s="79">
        <v>0.6</v>
      </c>
      <c r="E20" s="7" t="s">
        <v>60</v>
      </c>
      <c r="F20" s="7"/>
      <c r="G20" s="7"/>
      <c r="H20" s="7"/>
      <c r="I20" s="7"/>
      <c r="J20" s="7"/>
      <c r="K20" s="9"/>
      <c r="L20" s="9"/>
      <c r="M20" s="9"/>
      <c r="N20" s="8" t="s">
        <v>8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8" t="s">
        <v>8</v>
      </c>
      <c r="AD20" s="45">
        <f ca="1">RANDBETWEEN(100,200)/100000</f>
        <v>1.1900000000000001E-3</v>
      </c>
      <c r="AE20" s="21">
        <v>9</v>
      </c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</row>
    <row r="21" spans="1:56" ht="15" customHeight="1" x14ac:dyDescent="0.25">
      <c r="C21" s="7"/>
      <c r="D21" s="7"/>
      <c r="E21" s="7"/>
      <c r="F21" s="7"/>
      <c r="G21" s="7"/>
      <c r="H21" s="7"/>
      <c r="I21" s="7"/>
      <c r="J21" s="7"/>
      <c r="K21" s="9"/>
      <c r="L21" s="9"/>
      <c r="M21" s="9"/>
      <c r="N21" s="8" t="s">
        <v>8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8" t="s">
        <v>8</v>
      </c>
      <c r="AD21" s="46">
        <f ca="1">RANDBETWEEN(100,200)/10000</f>
        <v>1.6500000000000001E-2</v>
      </c>
      <c r="AE21" s="21">
        <v>10</v>
      </c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</row>
    <row r="22" spans="1:56" ht="15" customHeight="1" x14ac:dyDescent="0.25">
      <c r="C22" s="7" t="s">
        <v>61</v>
      </c>
      <c r="D22" s="7"/>
      <c r="E22" s="7"/>
      <c r="F22" s="7"/>
      <c r="G22" s="7"/>
      <c r="H22" s="7"/>
      <c r="I22" s="7"/>
      <c r="J22" s="7"/>
      <c r="K22" s="9"/>
      <c r="L22" s="9"/>
      <c r="M22" s="9"/>
      <c r="N22" s="8" t="s">
        <v>8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8" t="s">
        <v>8</v>
      </c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</row>
    <row r="23" spans="1:56" ht="15" customHeight="1" x14ac:dyDescent="0.25">
      <c r="C23" s="6" t="s">
        <v>62</v>
      </c>
      <c r="N23" s="8" t="s">
        <v>8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</row>
    <row r="24" spans="1:56" ht="15" customHeight="1" x14ac:dyDescent="0.25">
      <c r="N24" s="8" t="s">
        <v>8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8</v>
      </c>
      <c r="AC24" s="9"/>
      <c r="AD24" s="9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</row>
    <row r="25" spans="1:56" ht="15" customHeight="1" x14ac:dyDescent="0.25">
      <c r="N25" s="8" t="s">
        <v>8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C25" s="9"/>
      <c r="AD25" s="9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</row>
    <row r="26" spans="1:56" ht="15" customHeight="1" x14ac:dyDescent="0.25">
      <c r="A26" s="17" t="s">
        <v>11</v>
      </c>
      <c r="B26" s="9"/>
      <c r="C26" s="80" t="s">
        <v>63</v>
      </c>
      <c r="D26" s="80"/>
      <c r="E26" s="80"/>
      <c r="F26" s="80"/>
      <c r="G26" s="80"/>
      <c r="H26" s="80"/>
      <c r="I26" s="80"/>
      <c r="J26" s="25"/>
      <c r="K26" s="25"/>
      <c r="L26" s="25"/>
      <c r="M26" s="25"/>
      <c r="N26" s="8" t="s">
        <v>8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8" t="s">
        <v>8</v>
      </c>
      <c r="AC26" s="7"/>
      <c r="AD26" s="7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</row>
    <row r="27" spans="1:56" ht="15" customHeight="1" x14ac:dyDescent="0.25">
      <c r="A27" s="9"/>
      <c r="B27" s="9"/>
      <c r="C27" s="80" t="s">
        <v>64</v>
      </c>
      <c r="D27" s="80"/>
      <c r="E27" s="80"/>
      <c r="F27" s="80"/>
      <c r="G27" s="80"/>
      <c r="H27" s="80"/>
      <c r="I27" s="80"/>
      <c r="J27" s="25"/>
      <c r="K27" s="25"/>
      <c r="L27" s="25"/>
      <c r="M27" s="25"/>
      <c r="N27" s="8" t="s">
        <v>8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8" t="s">
        <v>8</v>
      </c>
      <c r="AC27" s="7"/>
      <c r="AD27" s="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</row>
    <row r="28" spans="1:56" ht="15" customHeight="1" x14ac:dyDescent="0.25">
      <c r="A28" s="9"/>
      <c r="B28" s="9"/>
      <c r="C28" s="80" t="s">
        <v>65</v>
      </c>
      <c r="D28" s="80"/>
      <c r="E28" s="80"/>
      <c r="F28" s="80"/>
      <c r="G28" s="80"/>
      <c r="H28" s="80"/>
      <c r="I28" s="80"/>
      <c r="J28" s="25"/>
      <c r="K28" s="25"/>
      <c r="L28" s="25"/>
      <c r="M28" s="25"/>
      <c r="N28" s="8" t="s">
        <v>8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8" t="s">
        <v>8</v>
      </c>
      <c r="AC28" s="7"/>
      <c r="AD28" s="7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</row>
    <row r="29" spans="1:56" ht="15" customHeight="1" x14ac:dyDescent="0.25">
      <c r="C29" s="7"/>
      <c r="D29" s="7"/>
      <c r="E29" s="7"/>
      <c r="F29" s="7"/>
      <c r="G29" s="7"/>
      <c r="H29" s="7"/>
      <c r="I29" s="7"/>
      <c r="J29" s="7"/>
      <c r="K29" s="9"/>
      <c r="L29" s="9"/>
      <c r="M29" s="9"/>
      <c r="N29" s="8" t="s">
        <v>8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 t="s">
        <v>8</v>
      </c>
      <c r="AC29" s="7"/>
      <c r="AD29" s="7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</row>
    <row r="30" spans="1:56" ht="15" customHeight="1" x14ac:dyDescent="0.25">
      <c r="C30" s="7"/>
      <c r="D30" s="7"/>
      <c r="E30" s="7"/>
      <c r="F30" s="7"/>
      <c r="G30" s="7"/>
      <c r="H30" s="7"/>
      <c r="I30" s="7"/>
      <c r="J30" s="7"/>
      <c r="K30" s="9"/>
      <c r="L30" s="9"/>
      <c r="M30" s="9"/>
      <c r="N30" s="8" t="s">
        <v>8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  <c r="AC30" s="7"/>
      <c r="AD30" s="7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</row>
    <row r="31" spans="1:56" ht="15" customHeight="1" x14ac:dyDescent="0.25">
      <c r="C31" s="7"/>
      <c r="D31" s="7"/>
      <c r="E31" s="7"/>
      <c r="F31" s="7"/>
      <c r="G31" s="7"/>
      <c r="H31" s="7"/>
      <c r="I31" s="7"/>
      <c r="J31" s="7"/>
      <c r="K31" s="9"/>
      <c r="L31" s="9"/>
      <c r="M31" s="9"/>
      <c r="N31" s="8" t="s">
        <v>8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  <c r="AC31" s="7"/>
      <c r="AD31" s="7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</row>
    <row r="32" spans="1:56" ht="15" customHeight="1" x14ac:dyDescent="0.25">
      <c r="C32" s="7"/>
      <c r="D32" s="7"/>
      <c r="E32" s="7"/>
      <c r="F32" s="7"/>
      <c r="G32" s="7"/>
      <c r="H32" s="7"/>
      <c r="I32" s="7"/>
      <c r="J32" s="7"/>
      <c r="K32" s="9"/>
      <c r="L32" s="9"/>
      <c r="M32" s="9"/>
      <c r="N32" s="8" t="s">
        <v>8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8" t="s">
        <v>8</v>
      </c>
      <c r="AC32" s="7"/>
      <c r="AD32" s="7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</row>
    <row r="33" spans="1:56" ht="15" customHeight="1" x14ac:dyDescent="0.25">
      <c r="C33" s="7"/>
      <c r="D33" s="7"/>
      <c r="E33" s="7"/>
      <c r="F33" s="7"/>
      <c r="G33" s="7"/>
      <c r="H33" s="7"/>
      <c r="I33" s="7"/>
      <c r="J33" s="7"/>
      <c r="K33" s="9"/>
      <c r="L33" s="9"/>
      <c r="M33" s="9"/>
      <c r="N33" s="8" t="s">
        <v>8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  <c r="AC33" s="7"/>
      <c r="AD33" s="7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</row>
    <row r="34" spans="1:56" ht="15" customHeight="1" x14ac:dyDescent="0.25">
      <c r="C34" s="7"/>
      <c r="D34" s="7"/>
      <c r="E34" s="7"/>
      <c r="F34" s="7"/>
      <c r="G34" s="7"/>
      <c r="H34" s="7"/>
      <c r="I34" s="7"/>
      <c r="J34" s="7"/>
      <c r="K34" s="9"/>
      <c r="L34" s="9"/>
      <c r="M34" s="9"/>
      <c r="N34" s="8" t="s">
        <v>8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8" t="s">
        <v>8</v>
      </c>
      <c r="AC34" s="7"/>
      <c r="AD34" s="7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</row>
    <row r="35" spans="1:56" ht="15" customHeight="1" x14ac:dyDescent="0.25">
      <c r="C35" s="7"/>
      <c r="D35" s="7"/>
      <c r="E35" s="7"/>
      <c r="F35" s="7"/>
      <c r="G35" s="7"/>
      <c r="H35" s="7"/>
      <c r="I35" s="7"/>
      <c r="J35" s="7"/>
      <c r="K35" s="9"/>
      <c r="L35" s="9"/>
      <c r="M35" s="9"/>
      <c r="N35" s="8" t="s">
        <v>8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  <c r="AC35" s="7"/>
      <c r="AD35" s="7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</row>
    <row r="36" spans="1:56" ht="15" customHeight="1" x14ac:dyDescent="0.25">
      <c r="C36" s="7"/>
      <c r="D36" s="7"/>
      <c r="E36" s="7"/>
      <c r="F36" s="7"/>
      <c r="G36" s="7"/>
      <c r="H36" s="7"/>
      <c r="I36" s="7"/>
      <c r="J36" s="7"/>
      <c r="K36" s="9"/>
      <c r="L36" s="9"/>
      <c r="M36" s="9"/>
      <c r="N36" s="8" t="s">
        <v>8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8" t="s">
        <v>8</v>
      </c>
      <c r="AC36" s="7"/>
      <c r="AD36" s="7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</row>
    <row r="37" spans="1:56" ht="15" customHeight="1" x14ac:dyDescent="0.25">
      <c r="C37" s="7"/>
      <c r="D37" s="7"/>
      <c r="E37" s="7"/>
      <c r="F37" s="7"/>
      <c r="G37" s="7"/>
      <c r="H37" s="7"/>
      <c r="I37" s="7"/>
      <c r="J37" s="7"/>
      <c r="K37" s="9"/>
      <c r="L37" s="9"/>
      <c r="M37" s="9"/>
      <c r="N37" s="8" t="s">
        <v>8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C37" s="7"/>
      <c r="AD37" s="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</row>
    <row r="38" spans="1:56" ht="15" customHeight="1" x14ac:dyDescent="0.25">
      <c r="C38" s="7"/>
      <c r="D38" s="7"/>
      <c r="E38" s="7"/>
      <c r="F38" s="7"/>
      <c r="G38" s="7"/>
      <c r="H38" s="7"/>
      <c r="I38" s="7"/>
      <c r="J38" s="7"/>
      <c r="K38" s="9"/>
      <c r="L38" s="9"/>
      <c r="M38" s="9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 s="7"/>
      <c r="AD38" s="7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</row>
    <row r="39" spans="1:56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  <c r="AC39" s="7"/>
      <c r="AD39" s="7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</row>
    <row r="40" spans="1:56" ht="15" customHeight="1" x14ac:dyDescent="0.25"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 s="7"/>
      <c r="AD40" s="7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</row>
    <row r="41" spans="1:56" ht="15" customHeight="1" x14ac:dyDescent="0.25"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  <c r="AD41" s="7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  <c r="AD42" s="7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5" customHeight="1" x14ac:dyDescent="0.25"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  <c r="AD43" s="7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</row>
    <row r="44" spans="1:56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  <c r="AD44" s="7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</row>
    <row r="45" spans="1:56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  <c r="AD45" s="7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</row>
    <row r="46" spans="1:56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  <c r="AD46" s="7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</row>
    <row r="47" spans="1:56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  <c r="AD47" s="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</row>
    <row r="48" spans="1:56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  <c r="AD48" s="7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</row>
    <row r="49" spans="14:56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  <c r="AD49" s="7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</row>
    <row r="50" spans="14:56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  <c r="AD50" s="7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</row>
    <row r="51" spans="14:56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  <c r="AC51" s="7"/>
      <c r="AD51" s="7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</row>
    <row r="52" spans="14:56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  <c r="AC52" s="7"/>
      <c r="AD52" s="7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</row>
    <row r="53" spans="14:56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  <c r="AC53" s="7"/>
      <c r="AD53" s="7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</row>
    <row r="54" spans="14:56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  <c r="AC54" s="7"/>
      <c r="AD54" s="7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</row>
    <row r="55" spans="14:56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  <c r="AC55" s="7"/>
      <c r="AD55" s="7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</row>
    <row r="56" spans="14:56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  <c r="AC56" s="7"/>
      <c r="AD56" s="7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</row>
    <row r="57" spans="14:56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  <c r="AC57" s="7"/>
      <c r="AD57" s="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</row>
    <row r="58" spans="14:56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  <c r="AC58" s="7"/>
      <c r="AD58" s="7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</row>
    <row r="59" spans="14:56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  <c r="AC59" s="7"/>
      <c r="AD59" s="7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4" width="9.140625" style="6"/>
    <col min="15" max="15" width="9.140625" style="6" customWidth="1"/>
    <col min="16" max="16384" width="9.140625" style="6"/>
  </cols>
  <sheetData>
    <row r="1" spans="1:33" ht="15" customHeight="1" x14ac:dyDescent="0.25">
      <c r="A1" s="5" t="s">
        <v>3</v>
      </c>
      <c r="C1" s="157" t="s">
        <v>35</v>
      </c>
      <c r="D1" s="158"/>
      <c r="E1" s="159"/>
      <c r="F1" s="159"/>
      <c r="G1" s="159"/>
      <c r="H1" s="156"/>
      <c r="M1" s="14" t="s">
        <v>7</v>
      </c>
      <c r="N1" s="21" t="s">
        <v>8</v>
      </c>
      <c r="AB1" s="8" t="s">
        <v>8</v>
      </c>
      <c r="AC1" s="5" t="s">
        <v>13</v>
      </c>
    </row>
    <row r="2" spans="1:33" ht="15" customHeight="1" x14ac:dyDescent="0.25">
      <c r="A2" s="5" t="s">
        <v>4</v>
      </c>
      <c r="C2" s="159" t="s">
        <v>66</v>
      </c>
      <c r="D2" s="159"/>
      <c r="E2" s="159"/>
      <c r="F2" s="159"/>
      <c r="G2" s="159"/>
      <c r="H2" s="156"/>
      <c r="N2" s="21" t="s">
        <v>8</v>
      </c>
      <c r="AB2" s="8" t="s">
        <v>8</v>
      </c>
    </row>
    <row r="3" spans="1:33" ht="15" customHeight="1" x14ac:dyDescent="0.25">
      <c r="A3" s="5" t="s">
        <v>5</v>
      </c>
      <c r="C3" s="159" t="s">
        <v>67</v>
      </c>
      <c r="D3" s="159"/>
      <c r="E3" s="159"/>
      <c r="F3" s="159"/>
      <c r="G3" s="159"/>
      <c r="H3" s="160" t="s">
        <v>176</v>
      </c>
      <c r="N3" s="21" t="s">
        <v>8</v>
      </c>
      <c r="O3" s="21" t="s">
        <v>68</v>
      </c>
      <c r="P3" s="81" t="s">
        <v>69</v>
      </c>
      <c r="Q3" s="82"/>
      <c r="R3" s="83" t="s">
        <v>12</v>
      </c>
      <c r="S3" s="82" t="s">
        <v>70</v>
      </c>
      <c r="T3" s="82"/>
      <c r="U3" s="82"/>
      <c r="V3" s="82"/>
      <c r="W3" s="84"/>
      <c r="AB3" s="8" t="s">
        <v>8</v>
      </c>
      <c r="AC3" s="48" t="s">
        <v>21</v>
      </c>
      <c r="AD3" s="18"/>
      <c r="AE3" s="49">
        <f ca="1">RANDBETWEEN(1,10)</f>
        <v>10</v>
      </c>
      <c r="AF3" s="50">
        <f ca="1">AE3</f>
        <v>10</v>
      </c>
      <c r="AG3" s="9"/>
    </row>
    <row r="4" spans="1:33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  <c r="AC4" s="51" t="s">
        <v>22</v>
      </c>
      <c r="AD4" s="52"/>
      <c r="AE4" s="51" t="s">
        <v>23</v>
      </c>
      <c r="AF4" s="53"/>
      <c r="AG4" s="9"/>
    </row>
    <row r="5" spans="1:33" ht="15" customHeight="1" x14ac:dyDescent="0.25">
      <c r="A5" s="17" t="s">
        <v>6</v>
      </c>
      <c r="C5" s="7" t="s">
        <v>71</v>
      </c>
      <c r="D5" s="7"/>
      <c r="E5" s="7"/>
      <c r="F5" s="7"/>
      <c r="G5" s="7"/>
      <c r="H5" s="7"/>
      <c r="I5" s="7"/>
      <c r="J5" s="7"/>
      <c r="K5" s="9"/>
      <c r="L5" s="9"/>
      <c r="M5" s="9"/>
      <c r="N5" s="8" t="s">
        <v>8</v>
      </c>
      <c r="O5" s="7"/>
      <c r="P5" s="6" t="s">
        <v>69</v>
      </c>
      <c r="Q5" s="7"/>
      <c r="R5" s="21" t="s">
        <v>12</v>
      </c>
      <c r="S5" s="21" t="s">
        <v>72</v>
      </c>
      <c r="Z5" s="7"/>
      <c r="AA5" s="7"/>
      <c r="AB5" s="8" t="s">
        <v>8</v>
      </c>
      <c r="AC5" s="54" t="s">
        <v>9</v>
      </c>
      <c r="AD5" s="55" t="s">
        <v>10</v>
      </c>
      <c r="AE5" s="54" t="s">
        <v>9</v>
      </c>
      <c r="AF5" s="55" t="s">
        <v>10</v>
      </c>
      <c r="AG5" s="9"/>
    </row>
    <row r="6" spans="1:33" ht="15" customHeight="1" x14ac:dyDescent="0.25">
      <c r="A6" s="22"/>
      <c r="C6" s="7"/>
      <c r="D6" s="7"/>
      <c r="E6" s="7"/>
      <c r="F6" s="7"/>
      <c r="G6" s="7"/>
      <c r="H6" s="7"/>
      <c r="I6" s="7"/>
      <c r="J6" s="7"/>
      <c r="K6" s="9"/>
      <c r="L6" s="9"/>
      <c r="M6" s="9"/>
      <c r="N6" s="8" t="s">
        <v>8</v>
      </c>
      <c r="O6" s="7"/>
      <c r="P6" s="7"/>
      <c r="Q6" s="7"/>
      <c r="R6" s="47" t="s">
        <v>19</v>
      </c>
      <c r="S6" s="19" t="s">
        <v>73</v>
      </c>
      <c r="T6" s="21" t="s">
        <v>74</v>
      </c>
      <c r="U6" s="21" t="s">
        <v>43</v>
      </c>
      <c r="V6" s="21" t="s">
        <v>75</v>
      </c>
      <c r="W6" s="21" t="s">
        <v>76</v>
      </c>
      <c r="Z6" s="7"/>
      <c r="AA6" s="7"/>
      <c r="AB6" s="8" t="s">
        <v>8</v>
      </c>
      <c r="AC6" s="56"/>
      <c r="AD6" s="56">
        <v>625</v>
      </c>
      <c r="AE6" s="16"/>
      <c r="AF6" s="16">
        <v>1</v>
      </c>
      <c r="AG6" s="9"/>
    </row>
    <row r="7" spans="1:33" ht="15" customHeight="1" x14ac:dyDescent="0.25">
      <c r="C7" s="69" t="s">
        <v>77</v>
      </c>
      <c r="D7" s="85"/>
      <c r="E7" s="85"/>
      <c r="F7" s="85"/>
      <c r="G7" s="86" t="s">
        <v>72</v>
      </c>
      <c r="H7" s="31">
        <v>460</v>
      </c>
      <c r="I7" s="7"/>
      <c r="J7" s="7"/>
      <c r="K7" s="9"/>
      <c r="L7" s="9"/>
      <c r="M7" s="9"/>
      <c r="N7" s="8" t="s">
        <v>8</v>
      </c>
      <c r="O7" s="7"/>
      <c r="P7" s="7"/>
      <c r="Q7" s="7"/>
      <c r="R7" s="47" t="s">
        <v>19</v>
      </c>
      <c r="S7" s="8" t="s">
        <v>73</v>
      </c>
      <c r="T7" s="8">
        <v>1</v>
      </c>
      <c r="U7" s="8" t="s">
        <v>17</v>
      </c>
      <c r="V7" s="8" t="s">
        <v>78</v>
      </c>
      <c r="W7" s="8" t="s">
        <v>76</v>
      </c>
      <c r="X7" s="8" t="s">
        <v>43</v>
      </c>
      <c r="Y7" s="8" t="s">
        <v>79</v>
      </c>
      <c r="Z7" s="7"/>
      <c r="AA7" s="7"/>
      <c r="AB7" s="8" t="s">
        <v>8</v>
      </c>
      <c r="AC7" s="56">
        <v>650</v>
      </c>
      <c r="AD7" s="56">
        <v>500</v>
      </c>
      <c r="AE7" s="16">
        <v>1</v>
      </c>
      <c r="AF7" s="16">
        <v>0.76</v>
      </c>
      <c r="AG7" s="9"/>
    </row>
    <row r="8" spans="1:33" ht="15" customHeight="1" x14ac:dyDescent="0.25">
      <c r="A8" s="17"/>
      <c r="B8" s="9"/>
      <c r="C8" s="73" t="s">
        <v>80</v>
      </c>
      <c r="D8" s="80"/>
      <c r="E8" s="80"/>
      <c r="F8" s="80"/>
      <c r="G8" s="87" t="s">
        <v>81</v>
      </c>
      <c r="H8" s="36">
        <v>60</v>
      </c>
      <c r="I8" s="7"/>
      <c r="J8" s="9"/>
      <c r="K8" s="9"/>
      <c r="L8" s="9"/>
      <c r="M8" s="9"/>
      <c r="N8" s="8" t="s">
        <v>8</v>
      </c>
      <c r="O8" s="7"/>
      <c r="P8" s="7"/>
      <c r="Q8" s="7"/>
      <c r="R8" s="47" t="s">
        <v>20</v>
      </c>
      <c r="S8" s="8" t="s">
        <v>81</v>
      </c>
      <c r="T8" s="7"/>
      <c r="U8" s="7"/>
      <c r="V8" s="7"/>
      <c r="W8" s="7"/>
      <c r="X8" s="7"/>
      <c r="Y8" s="7"/>
      <c r="Z8" s="7"/>
      <c r="AA8" s="7"/>
      <c r="AB8" s="8" t="s">
        <v>8</v>
      </c>
      <c r="AC8" s="59">
        <v>575</v>
      </c>
      <c r="AD8" s="59">
        <v>400</v>
      </c>
      <c r="AE8" s="16">
        <v>0.88</v>
      </c>
      <c r="AF8" s="16">
        <v>0.61</v>
      </c>
      <c r="AG8" s="9"/>
    </row>
    <row r="9" spans="1:33" ht="15" customHeight="1" x14ac:dyDescent="0.25">
      <c r="A9" s="9"/>
      <c r="B9" s="9"/>
      <c r="C9" s="73" t="s">
        <v>82</v>
      </c>
      <c r="D9" s="80"/>
      <c r="E9" s="80"/>
      <c r="F9" s="80"/>
      <c r="G9" s="87" t="s">
        <v>75</v>
      </c>
      <c r="H9" s="36">
        <v>380</v>
      </c>
      <c r="I9" s="7"/>
      <c r="J9" s="9"/>
      <c r="K9" s="9"/>
      <c r="L9" s="9"/>
      <c r="M9" s="9"/>
      <c r="N9" s="8" t="s">
        <v>8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8" t="s">
        <v>8</v>
      </c>
      <c r="AC9" s="56">
        <v>415</v>
      </c>
      <c r="AD9" s="56">
        <v>250</v>
      </c>
      <c r="AE9" s="16">
        <v>0.6</v>
      </c>
      <c r="AF9" s="16">
        <v>0.38</v>
      </c>
      <c r="AG9" s="9"/>
    </row>
    <row r="10" spans="1:33" ht="15" customHeight="1" x14ac:dyDescent="0.25">
      <c r="A10" s="9"/>
      <c r="B10" s="9"/>
      <c r="C10" s="76" t="s">
        <v>83</v>
      </c>
      <c r="D10" s="88"/>
      <c r="E10" s="88"/>
      <c r="F10" s="88"/>
      <c r="G10" s="89" t="s">
        <v>79</v>
      </c>
      <c r="H10" s="37">
        <v>1010</v>
      </c>
      <c r="I10" s="7"/>
      <c r="J10" s="9"/>
      <c r="K10" s="9"/>
      <c r="L10" s="9"/>
      <c r="M10" s="9"/>
      <c r="N10" s="8" t="s">
        <v>8</v>
      </c>
      <c r="O10" s="7"/>
      <c r="P10" s="7"/>
      <c r="Q10" s="7"/>
      <c r="R10" s="21" t="s">
        <v>12</v>
      </c>
      <c r="S10" s="8">
        <f>H7</f>
        <v>460</v>
      </c>
      <c r="T10" s="7"/>
      <c r="U10" s="7"/>
      <c r="V10" s="7"/>
      <c r="W10" s="7"/>
      <c r="X10" s="7"/>
      <c r="Y10" s="7"/>
      <c r="Z10" s="7"/>
      <c r="AA10" s="7"/>
      <c r="AB10" s="8" t="s">
        <v>8</v>
      </c>
      <c r="AC10" s="56">
        <v>100</v>
      </c>
      <c r="AD10" s="56">
        <v>50</v>
      </c>
      <c r="AE10" s="16">
        <v>0.15</v>
      </c>
      <c r="AF10" s="16">
        <v>0.08</v>
      </c>
      <c r="AG10" s="9"/>
    </row>
    <row r="11" spans="1:33" ht="15" customHeight="1" x14ac:dyDescent="0.25">
      <c r="A11" s="9"/>
      <c r="B11" s="9"/>
      <c r="C11" s="7"/>
      <c r="D11" s="7"/>
      <c r="E11" s="7"/>
      <c r="F11" s="7"/>
      <c r="G11" s="7"/>
      <c r="H11" s="7"/>
      <c r="I11" s="7"/>
      <c r="J11" s="9"/>
      <c r="K11" s="9"/>
      <c r="L11" s="9"/>
      <c r="M11" s="9"/>
      <c r="N11" s="8" t="s">
        <v>8</v>
      </c>
      <c r="O11" s="7"/>
      <c r="P11" s="7"/>
      <c r="Q11" s="7"/>
      <c r="R11" s="47" t="s">
        <v>19</v>
      </c>
      <c r="S11" s="19" t="s">
        <v>73</v>
      </c>
      <c r="T11" s="90">
        <f>H19</f>
        <v>0.26</v>
      </c>
      <c r="U11" s="21" t="s">
        <v>43</v>
      </c>
      <c r="V11" s="8">
        <f>H9</f>
        <v>380</v>
      </c>
      <c r="W11" s="21" t="s">
        <v>76</v>
      </c>
      <c r="Z11" s="7"/>
      <c r="AA11" s="7"/>
      <c r="AB11" s="8" t="s">
        <v>8</v>
      </c>
      <c r="AC11" s="59">
        <v>125</v>
      </c>
      <c r="AD11" s="59">
        <v>105</v>
      </c>
      <c r="AE11" s="16">
        <v>0.19</v>
      </c>
      <c r="AF11" s="16">
        <v>0.16</v>
      </c>
      <c r="AG11" s="9"/>
    </row>
    <row r="12" spans="1:33" ht="15" customHeight="1" x14ac:dyDescent="0.25">
      <c r="A12" s="9"/>
      <c r="B12" s="9"/>
      <c r="C12" s="7" t="s">
        <v>84</v>
      </c>
      <c r="D12" s="7"/>
      <c r="E12" s="7"/>
      <c r="F12" s="7"/>
      <c r="G12" s="7"/>
      <c r="H12" s="7"/>
      <c r="I12" s="7"/>
      <c r="J12" s="9"/>
      <c r="K12" s="9"/>
      <c r="L12" s="9"/>
      <c r="M12" s="9"/>
      <c r="N12" s="8" t="s">
        <v>8</v>
      </c>
      <c r="O12" s="7"/>
      <c r="P12" s="7"/>
      <c r="Q12" s="7"/>
      <c r="R12" s="47" t="s">
        <v>19</v>
      </c>
      <c r="S12" s="8" t="s">
        <v>73</v>
      </c>
      <c r="T12" s="8">
        <v>1</v>
      </c>
      <c r="U12" s="8" t="s">
        <v>17</v>
      </c>
      <c r="V12" s="90">
        <f>H20</f>
        <v>0.88</v>
      </c>
      <c r="W12" s="8" t="s">
        <v>76</v>
      </c>
      <c r="X12" s="8" t="s">
        <v>43</v>
      </c>
      <c r="Y12" s="8">
        <f>H10</f>
        <v>1010</v>
      </c>
      <c r="Z12" s="7"/>
      <c r="AA12" s="7"/>
      <c r="AB12" s="8" t="s">
        <v>8</v>
      </c>
      <c r="AC12" s="56">
        <v>60</v>
      </c>
      <c r="AD12" s="56">
        <v>55</v>
      </c>
      <c r="AE12" s="16">
        <v>0.09</v>
      </c>
      <c r="AF12" s="16">
        <v>0.08</v>
      </c>
      <c r="AG12" s="9"/>
    </row>
    <row r="13" spans="1:33" ht="15" customHeight="1" x14ac:dyDescent="0.25">
      <c r="A13" s="9"/>
      <c r="B13" s="9"/>
      <c r="C13" s="7"/>
      <c r="D13" s="7"/>
      <c r="E13" s="7"/>
      <c r="F13" s="7"/>
      <c r="G13" s="7"/>
      <c r="H13" s="7"/>
      <c r="I13" s="7"/>
      <c r="J13" s="9"/>
      <c r="K13" s="9"/>
      <c r="L13" s="9"/>
      <c r="M13" s="9"/>
      <c r="N13" s="8" t="s">
        <v>8</v>
      </c>
      <c r="O13" s="7"/>
      <c r="P13" s="7"/>
      <c r="Q13" s="7"/>
      <c r="R13" s="47" t="s">
        <v>20</v>
      </c>
      <c r="S13" s="8">
        <f>H8</f>
        <v>60</v>
      </c>
      <c r="T13" s="7"/>
      <c r="U13" s="7"/>
      <c r="V13" s="7"/>
      <c r="W13" s="7"/>
      <c r="X13" s="7"/>
      <c r="Y13" s="7"/>
      <c r="Z13" s="7"/>
      <c r="AA13" s="7"/>
      <c r="AB13" s="8" t="s">
        <v>8</v>
      </c>
      <c r="AC13" s="56">
        <v>12</v>
      </c>
      <c r="AD13" s="56">
        <v>5</v>
      </c>
      <c r="AE13" s="16">
        <v>0.02</v>
      </c>
      <c r="AF13" s="16">
        <v>0.01</v>
      </c>
      <c r="AG13" s="9"/>
    </row>
    <row r="14" spans="1:33" ht="15" customHeight="1" x14ac:dyDescent="0.25">
      <c r="A14" s="9"/>
      <c r="B14" s="9"/>
      <c r="C14" s="69" t="s">
        <v>85</v>
      </c>
      <c r="D14" s="85"/>
      <c r="E14" s="85"/>
      <c r="F14" s="70"/>
      <c r="G14" s="70" t="s">
        <v>86</v>
      </c>
      <c r="H14" s="31">
        <v>590</v>
      </c>
      <c r="I14" s="7"/>
      <c r="J14" s="9"/>
      <c r="K14" s="9"/>
      <c r="L14" s="9"/>
      <c r="M14" s="9"/>
      <c r="N14" s="8" t="s">
        <v>8</v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8" t="s">
        <v>8</v>
      </c>
      <c r="AC14" s="56">
        <v>70</v>
      </c>
      <c r="AD14" s="56">
        <v>90</v>
      </c>
      <c r="AE14" s="16">
        <v>0.11</v>
      </c>
      <c r="AF14" s="16">
        <v>0.14000000000000001</v>
      </c>
      <c r="AG14" s="9"/>
    </row>
    <row r="15" spans="1:33" ht="15" customHeight="1" x14ac:dyDescent="0.25">
      <c r="C15" s="73" t="s">
        <v>87</v>
      </c>
      <c r="D15" s="80"/>
      <c r="E15" s="80"/>
      <c r="F15" s="42"/>
      <c r="G15" s="42" t="s">
        <v>88</v>
      </c>
      <c r="H15" s="36">
        <v>120</v>
      </c>
      <c r="I15" s="7"/>
      <c r="J15" s="7"/>
      <c r="K15" s="9"/>
      <c r="L15" s="9"/>
      <c r="M15" s="9"/>
      <c r="N15" s="8" t="s">
        <v>8</v>
      </c>
      <c r="O15" s="7"/>
      <c r="P15" s="91" t="s">
        <v>69</v>
      </c>
      <c r="Q15" s="63"/>
      <c r="R15" s="21" t="s">
        <v>12</v>
      </c>
      <c r="S15" s="92">
        <f>S10+T11*V11+(1-V12)*Y12-S13</f>
        <v>620</v>
      </c>
      <c r="T15" s="7" t="s">
        <v>89</v>
      </c>
      <c r="U15" s="7"/>
      <c r="V15" s="7"/>
      <c r="W15" s="7"/>
      <c r="X15" s="7"/>
      <c r="Y15" s="7"/>
      <c r="Z15" s="7"/>
      <c r="AA15" s="7"/>
      <c r="AB15" s="8" t="s">
        <v>8</v>
      </c>
      <c r="AC15" s="59">
        <v>8</v>
      </c>
      <c r="AD15" s="59">
        <v>10</v>
      </c>
      <c r="AE15" s="16">
        <v>0.01</v>
      </c>
      <c r="AF15" s="16">
        <v>0.02</v>
      </c>
      <c r="AG15" s="9"/>
    </row>
    <row r="16" spans="1:33" ht="15" customHeight="1" x14ac:dyDescent="0.25">
      <c r="C16" s="76" t="s">
        <v>90</v>
      </c>
      <c r="D16" s="88"/>
      <c r="E16" s="88"/>
      <c r="F16" s="43"/>
      <c r="G16" s="43" t="s">
        <v>91</v>
      </c>
      <c r="H16" s="37">
        <v>60</v>
      </c>
      <c r="I16" s="7"/>
      <c r="J16" s="7"/>
      <c r="K16" s="9"/>
      <c r="L16" s="9"/>
      <c r="M16" s="9"/>
      <c r="N16" s="8" t="s">
        <v>8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8" t="s">
        <v>8</v>
      </c>
      <c r="AC16" s="56">
        <v>6</v>
      </c>
      <c r="AD16" s="56">
        <v>4</v>
      </c>
      <c r="AE16" s="16">
        <v>0.01</v>
      </c>
      <c r="AF16" s="16">
        <v>0.01</v>
      </c>
      <c r="AG16" s="9"/>
    </row>
    <row r="17" spans="1:33" ht="15" customHeight="1" x14ac:dyDescent="0.25">
      <c r="C17" s="73" t="s">
        <v>92</v>
      </c>
      <c r="D17" s="80"/>
      <c r="E17" s="80"/>
      <c r="F17" s="42"/>
      <c r="G17" s="42" t="s">
        <v>93</v>
      </c>
      <c r="H17" s="75">
        <v>0.19</v>
      </c>
      <c r="I17" s="7"/>
      <c r="J17" s="7"/>
      <c r="K17" s="9"/>
      <c r="L17" s="9"/>
      <c r="M17" s="9"/>
      <c r="N17" s="8" t="s">
        <v>8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8</v>
      </c>
      <c r="AC17" s="56">
        <v>23</v>
      </c>
      <c r="AD17" s="56">
        <v>20</v>
      </c>
      <c r="AE17" s="16">
        <v>0.04</v>
      </c>
      <c r="AF17" s="16">
        <v>0.03</v>
      </c>
      <c r="AG17" s="9"/>
    </row>
    <row r="18" spans="1:33" ht="15" customHeight="1" x14ac:dyDescent="0.25">
      <c r="C18" s="73" t="s">
        <v>94</v>
      </c>
      <c r="D18" s="80"/>
      <c r="E18" s="80"/>
      <c r="F18" s="42"/>
      <c r="G18" s="42" t="s">
        <v>95</v>
      </c>
      <c r="H18" s="75">
        <v>0.35</v>
      </c>
      <c r="I18" s="7"/>
      <c r="J18" s="7"/>
      <c r="K18" s="9"/>
      <c r="L18" s="9"/>
      <c r="M18" s="9"/>
      <c r="N18" s="8" t="s">
        <v>8</v>
      </c>
      <c r="O18" s="8" t="s">
        <v>96</v>
      </c>
      <c r="P18" s="93" t="s">
        <v>97</v>
      </c>
      <c r="Q18" s="94"/>
      <c r="R18" s="94" t="s">
        <v>12</v>
      </c>
      <c r="S18" s="94" t="s">
        <v>98</v>
      </c>
      <c r="T18" s="94"/>
      <c r="U18" s="94"/>
      <c r="V18" s="94"/>
      <c r="W18" s="95"/>
      <c r="X18" s="7"/>
      <c r="Y18" s="7"/>
      <c r="Z18" s="7"/>
      <c r="AA18" s="7"/>
      <c r="AB18" s="8" t="s">
        <v>8</v>
      </c>
      <c r="AC18" s="56">
        <v>7</v>
      </c>
      <c r="AD18" s="56">
        <v>3</v>
      </c>
      <c r="AE18" s="16">
        <v>0.01</v>
      </c>
      <c r="AF18" s="16">
        <v>0</v>
      </c>
      <c r="AG18" s="9"/>
    </row>
    <row r="19" spans="1:33" ht="15" customHeight="1" x14ac:dyDescent="0.25">
      <c r="C19" s="73" t="s">
        <v>99</v>
      </c>
      <c r="D19" s="80"/>
      <c r="E19" s="80"/>
      <c r="F19" s="42"/>
      <c r="G19" s="42" t="s">
        <v>74</v>
      </c>
      <c r="H19" s="75">
        <v>0.26</v>
      </c>
      <c r="I19" s="7"/>
      <c r="J19" s="7"/>
      <c r="K19" s="9"/>
      <c r="L19" s="9"/>
      <c r="M19" s="9"/>
      <c r="N19" s="8" t="s">
        <v>8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 t="s">
        <v>8</v>
      </c>
      <c r="AC19" s="56">
        <v>28</v>
      </c>
      <c r="AD19" s="56">
        <v>24</v>
      </c>
      <c r="AE19" s="16">
        <v>0.04</v>
      </c>
      <c r="AF19" s="16">
        <v>0.04</v>
      </c>
      <c r="AG19" s="9"/>
    </row>
    <row r="20" spans="1:33" ht="15" customHeight="1" x14ac:dyDescent="0.25">
      <c r="C20" s="76" t="s">
        <v>100</v>
      </c>
      <c r="D20" s="88"/>
      <c r="E20" s="88"/>
      <c r="F20" s="43"/>
      <c r="G20" s="43" t="s">
        <v>78</v>
      </c>
      <c r="H20" s="78">
        <v>0.88</v>
      </c>
      <c r="I20" s="7"/>
      <c r="J20" s="7"/>
      <c r="K20" s="9"/>
      <c r="L20" s="9"/>
      <c r="M20" s="9"/>
      <c r="N20" s="8" t="s">
        <v>8</v>
      </c>
      <c r="O20" s="7"/>
      <c r="P20" s="7" t="s">
        <v>101</v>
      </c>
      <c r="Q20" s="7"/>
      <c r="R20" s="21" t="s">
        <v>12</v>
      </c>
      <c r="S20" s="8" t="s">
        <v>102</v>
      </c>
      <c r="T20" s="8" t="s">
        <v>43</v>
      </c>
      <c r="U20" s="8" t="s">
        <v>103</v>
      </c>
      <c r="V20" s="8" t="s">
        <v>17</v>
      </c>
      <c r="W20" s="8" t="s">
        <v>95</v>
      </c>
      <c r="X20" s="96" t="s">
        <v>76</v>
      </c>
      <c r="Y20" s="96" t="s">
        <v>104</v>
      </c>
      <c r="Z20" s="8" t="s">
        <v>93</v>
      </c>
      <c r="AA20" s="7"/>
      <c r="AB20" s="8" t="s">
        <v>8</v>
      </c>
      <c r="AC20" s="59">
        <v>9</v>
      </c>
      <c r="AD20" s="59">
        <v>11</v>
      </c>
      <c r="AE20" s="16">
        <v>0.01</v>
      </c>
      <c r="AF20" s="16">
        <v>0.02</v>
      </c>
      <c r="AG20" s="9"/>
    </row>
    <row r="21" spans="1:33" ht="15" customHeight="1" x14ac:dyDescent="0.25">
      <c r="C21" s="7"/>
      <c r="D21" s="7"/>
      <c r="E21" s="7"/>
      <c r="F21" s="7"/>
      <c r="G21" s="7"/>
      <c r="H21" s="7"/>
      <c r="I21" s="7"/>
      <c r="J21" s="7"/>
      <c r="K21" s="9"/>
      <c r="L21" s="9"/>
      <c r="M21" s="9"/>
      <c r="N21" s="8" t="s">
        <v>8</v>
      </c>
      <c r="O21" s="7"/>
      <c r="P21" s="7"/>
      <c r="Q21" s="7"/>
      <c r="R21" s="21" t="s">
        <v>12</v>
      </c>
      <c r="S21" s="8">
        <f>H15</f>
        <v>120</v>
      </c>
      <c r="T21" s="8" t="s">
        <v>43</v>
      </c>
      <c r="U21" s="8" t="s">
        <v>103</v>
      </c>
      <c r="V21" s="8" t="s">
        <v>17</v>
      </c>
      <c r="W21" s="90">
        <f>H18</f>
        <v>0.35</v>
      </c>
      <c r="X21" s="96" t="s">
        <v>76</v>
      </c>
      <c r="Y21" s="96" t="s">
        <v>104</v>
      </c>
      <c r="Z21" s="90">
        <f>H17</f>
        <v>0.19</v>
      </c>
      <c r="AA21" s="7"/>
      <c r="AB21" s="8" t="s">
        <v>8</v>
      </c>
      <c r="AC21" s="56">
        <v>900</v>
      </c>
      <c r="AD21" s="56">
        <v>800</v>
      </c>
      <c r="AE21" s="16">
        <v>1.38</v>
      </c>
      <c r="AF21" s="16">
        <v>1.22</v>
      </c>
      <c r="AG21" s="9"/>
    </row>
    <row r="22" spans="1:33" ht="15" customHeight="1" x14ac:dyDescent="0.25">
      <c r="C22" s="7"/>
      <c r="D22" s="7"/>
      <c r="E22" s="7"/>
      <c r="F22" s="7"/>
      <c r="G22" s="7"/>
      <c r="H22" s="7"/>
      <c r="I22" s="7"/>
      <c r="J22" s="7"/>
      <c r="K22" s="9"/>
      <c r="L22" s="9"/>
      <c r="M22" s="9"/>
      <c r="N22" s="8" t="s">
        <v>8</v>
      </c>
      <c r="O22" s="7"/>
      <c r="P22" s="97" t="s">
        <v>101</v>
      </c>
      <c r="Q22" s="97"/>
      <c r="R22" s="21" t="s">
        <v>12</v>
      </c>
      <c r="S22" s="98">
        <f>S21*(1-W21)/Z21</f>
        <v>410.5263157894737</v>
      </c>
      <c r="T22" s="7" t="s">
        <v>105</v>
      </c>
      <c r="U22" s="7"/>
      <c r="V22" s="7"/>
      <c r="W22" s="7"/>
      <c r="X22" s="7"/>
      <c r="Y22" s="7"/>
      <c r="Z22" s="7"/>
      <c r="AA22" s="7"/>
      <c r="AB22" s="8" t="s">
        <v>8</v>
      </c>
      <c r="AC22" s="56">
        <v>120</v>
      </c>
      <c r="AD22" s="56">
        <v>75</v>
      </c>
      <c r="AE22" s="16">
        <v>0.18</v>
      </c>
      <c r="AF22" s="16">
        <v>0.11</v>
      </c>
    </row>
    <row r="23" spans="1:33" ht="15" customHeight="1" x14ac:dyDescent="0.25">
      <c r="A23" s="5" t="s">
        <v>11</v>
      </c>
      <c r="B23" s="21" t="s">
        <v>68</v>
      </c>
      <c r="C23" s="7" t="s">
        <v>106</v>
      </c>
      <c r="D23" s="7"/>
      <c r="E23" s="7"/>
      <c r="F23" s="7"/>
      <c r="G23" s="7"/>
      <c r="H23" s="7"/>
      <c r="I23" s="7"/>
      <c r="J23" s="7"/>
      <c r="K23" s="9"/>
      <c r="L23" s="9"/>
      <c r="M23" s="9"/>
      <c r="N23" s="8" t="s">
        <v>8</v>
      </c>
      <c r="O23" s="7"/>
      <c r="P23" s="61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  <c r="AC23" s="7"/>
      <c r="AD23" s="7"/>
    </row>
    <row r="24" spans="1:33" ht="15" customHeight="1" x14ac:dyDescent="0.25">
      <c r="B24" s="21" t="s">
        <v>96</v>
      </c>
      <c r="C24" s="7" t="s">
        <v>107</v>
      </c>
      <c r="D24" s="7"/>
      <c r="E24" s="7"/>
      <c r="F24" s="7"/>
      <c r="G24" s="7"/>
      <c r="H24" s="7"/>
      <c r="I24" s="7"/>
      <c r="J24" s="7"/>
      <c r="K24" s="9"/>
      <c r="L24" s="9"/>
      <c r="M24" s="9"/>
      <c r="N24" s="8" t="s">
        <v>8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8</v>
      </c>
      <c r="AC24" s="7"/>
      <c r="AD24" s="7"/>
    </row>
    <row r="25" spans="1:33" ht="15" customHeight="1" x14ac:dyDescent="0.25">
      <c r="B25" s="21" t="s">
        <v>108</v>
      </c>
      <c r="C25" s="7" t="s">
        <v>109</v>
      </c>
      <c r="D25" s="7"/>
      <c r="E25" s="7"/>
      <c r="F25" s="7"/>
      <c r="G25" s="7"/>
      <c r="H25" s="7"/>
      <c r="I25" s="7"/>
      <c r="J25" s="7"/>
      <c r="K25" s="9"/>
      <c r="L25" s="9"/>
      <c r="M25" s="9"/>
      <c r="N25" s="8" t="s">
        <v>8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C25" s="7"/>
      <c r="AD25" s="7"/>
    </row>
    <row r="26" spans="1:33" ht="15" customHeight="1" x14ac:dyDescent="0.25">
      <c r="C26" s="7"/>
      <c r="D26" s="7"/>
      <c r="E26" s="7"/>
      <c r="F26" s="7"/>
      <c r="G26" s="7"/>
      <c r="H26" s="7"/>
      <c r="I26" s="7"/>
      <c r="J26" s="7"/>
      <c r="K26" s="9"/>
      <c r="L26" s="9"/>
      <c r="M26" s="9"/>
      <c r="N26" s="8" t="s">
        <v>8</v>
      </c>
      <c r="O26" s="8" t="s">
        <v>108</v>
      </c>
      <c r="P26" s="5" t="s">
        <v>110</v>
      </c>
      <c r="R26" s="6" t="s">
        <v>111</v>
      </c>
      <c r="AA26" s="7"/>
      <c r="AB26" s="8" t="s">
        <v>8</v>
      </c>
      <c r="AC26" s="7"/>
      <c r="AD26" s="7"/>
    </row>
    <row r="27" spans="1:33" ht="15" customHeight="1" x14ac:dyDescent="0.25">
      <c r="C27" s="7"/>
      <c r="D27" s="7"/>
      <c r="E27" s="7"/>
      <c r="F27" s="7"/>
      <c r="G27" s="7"/>
      <c r="H27" s="7"/>
      <c r="I27" s="7"/>
      <c r="J27" s="7"/>
      <c r="K27" s="9"/>
      <c r="L27" s="9"/>
      <c r="M27" s="9"/>
      <c r="N27" s="8" t="s">
        <v>8</v>
      </c>
      <c r="O27" s="7"/>
      <c r="AA27" s="7"/>
      <c r="AB27" s="8" t="s">
        <v>8</v>
      </c>
      <c r="AC27" s="7"/>
      <c r="AD27" s="7"/>
    </row>
    <row r="28" spans="1:33" ht="15" customHeight="1" x14ac:dyDescent="0.25">
      <c r="C28" s="7"/>
      <c r="D28" s="7"/>
      <c r="E28" s="7"/>
      <c r="F28" s="7"/>
      <c r="G28" s="7"/>
      <c r="H28" s="7"/>
      <c r="I28" s="7"/>
      <c r="J28" s="7"/>
      <c r="K28" s="9"/>
      <c r="L28" s="9"/>
      <c r="M28" s="9"/>
      <c r="N28" s="8" t="s">
        <v>8</v>
      </c>
      <c r="O28" s="7"/>
      <c r="P28" s="99" t="s">
        <v>112</v>
      </c>
      <c r="Q28" s="100"/>
      <c r="R28" s="101" t="s">
        <v>113</v>
      </c>
      <c r="S28" s="100" t="s">
        <v>97</v>
      </c>
      <c r="T28" s="100"/>
      <c r="U28" s="102" t="s">
        <v>114</v>
      </c>
      <c r="V28" s="85" t="s">
        <v>115</v>
      </c>
      <c r="W28" s="85"/>
      <c r="X28" s="85"/>
      <c r="Y28" s="85"/>
      <c r="Z28" s="70"/>
      <c r="AA28" s="7"/>
      <c r="AB28" s="8" t="s">
        <v>8</v>
      </c>
      <c r="AC28" s="7"/>
      <c r="AD28" s="7"/>
    </row>
    <row r="29" spans="1:33" ht="15" customHeight="1" x14ac:dyDescent="0.25">
      <c r="C29" s="7"/>
      <c r="D29" s="7"/>
      <c r="E29" s="7"/>
      <c r="F29" s="7"/>
      <c r="G29" s="7"/>
      <c r="H29" s="7"/>
      <c r="I29" s="7"/>
      <c r="J29" s="7"/>
      <c r="K29" s="9"/>
      <c r="L29" s="9"/>
      <c r="M29" s="9"/>
      <c r="N29" s="8" t="s">
        <v>8</v>
      </c>
      <c r="O29" s="7"/>
      <c r="P29" s="103" t="s">
        <v>112</v>
      </c>
      <c r="Q29" s="104"/>
      <c r="R29" s="105" t="s">
        <v>116</v>
      </c>
      <c r="S29" s="104" t="s">
        <v>97</v>
      </c>
      <c r="T29" s="104"/>
      <c r="U29" s="106" t="s">
        <v>114</v>
      </c>
      <c r="V29" s="80" t="s">
        <v>117</v>
      </c>
      <c r="W29" s="80"/>
      <c r="X29" s="80"/>
      <c r="Y29" s="80"/>
      <c r="Z29" s="42"/>
      <c r="AA29" s="7"/>
      <c r="AB29" s="8" t="s">
        <v>8</v>
      </c>
      <c r="AC29" s="7"/>
      <c r="AD29" s="7"/>
    </row>
    <row r="30" spans="1:33" ht="15" customHeight="1" x14ac:dyDescent="0.25">
      <c r="C30" s="7"/>
      <c r="D30" s="7"/>
      <c r="E30" s="7"/>
      <c r="F30" s="7"/>
      <c r="G30" s="7"/>
      <c r="H30" s="7"/>
      <c r="I30" s="7"/>
      <c r="J30" s="7"/>
      <c r="K30" s="9"/>
      <c r="L30" s="9"/>
      <c r="M30" s="9"/>
      <c r="N30" s="8" t="s">
        <v>8</v>
      </c>
      <c r="O30" s="7"/>
      <c r="P30" s="107" t="s">
        <v>112</v>
      </c>
      <c r="Q30" s="108"/>
      <c r="R30" s="109" t="s">
        <v>12</v>
      </c>
      <c r="S30" s="108" t="s">
        <v>97</v>
      </c>
      <c r="T30" s="108"/>
      <c r="U30" s="110" t="s">
        <v>114</v>
      </c>
      <c r="V30" s="88" t="s">
        <v>118</v>
      </c>
      <c r="W30" s="88"/>
      <c r="X30" s="88"/>
      <c r="Y30" s="88"/>
      <c r="Z30" s="43"/>
      <c r="AA30" s="7"/>
      <c r="AB30" s="8" t="s">
        <v>8</v>
      </c>
      <c r="AC30" s="7"/>
      <c r="AD30" s="7"/>
    </row>
    <row r="31" spans="1:33" ht="15" customHeight="1" x14ac:dyDescent="0.25">
      <c r="C31" s="7"/>
      <c r="D31" s="7"/>
      <c r="E31" s="7"/>
      <c r="F31" s="7"/>
      <c r="G31" s="7"/>
      <c r="H31" s="7"/>
      <c r="I31" s="7"/>
      <c r="J31" s="7"/>
      <c r="K31" s="9"/>
      <c r="L31" s="9"/>
      <c r="M31" s="9"/>
      <c r="N31" s="8" t="s">
        <v>8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  <c r="AC31" s="7"/>
      <c r="AD31" s="7"/>
    </row>
    <row r="32" spans="1:33" ht="15" customHeight="1" x14ac:dyDescent="0.25">
      <c r="C32" s="7"/>
      <c r="D32" s="7"/>
      <c r="E32" s="7"/>
      <c r="F32" s="7"/>
      <c r="G32" s="7"/>
      <c r="H32" s="7"/>
      <c r="I32" s="7"/>
      <c r="J32" s="7"/>
      <c r="K32" s="9"/>
      <c r="L32" s="9"/>
      <c r="M32" s="9"/>
      <c r="N32" s="8" t="s">
        <v>8</v>
      </c>
      <c r="O32" s="7"/>
      <c r="P32" s="17" t="s">
        <v>119</v>
      </c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8" t="s">
        <v>8</v>
      </c>
      <c r="AC32" s="7"/>
      <c r="AD32" s="7"/>
    </row>
    <row r="33" spans="1:30" ht="15" customHeight="1" x14ac:dyDescent="0.25">
      <c r="C33" s="7"/>
      <c r="D33" s="7"/>
      <c r="E33" s="7"/>
      <c r="F33" s="7"/>
      <c r="G33" s="7"/>
      <c r="H33" s="7"/>
      <c r="I33" s="7"/>
      <c r="J33" s="7"/>
      <c r="K33" s="9"/>
      <c r="L33" s="9"/>
      <c r="M33" s="9"/>
      <c r="N33" s="8" t="s">
        <v>8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  <c r="AC33" s="7"/>
      <c r="AD33" s="7"/>
    </row>
    <row r="34" spans="1:30" ht="15" customHeight="1" x14ac:dyDescent="0.25">
      <c r="C34" s="7"/>
      <c r="D34" s="7"/>
      <c r="E34" s="7"/>
      <c r="F34" s="7"/>
      <c r="G34" s="7"/>
      <c r="H34" s="7"/>
      <c r="I34" s="7"/>
      <c r="J34" s="7"/>
      <c r="K34" s="9"/>
      <c r="L34" s="9"/>
      <c r="M34" s="9"/>
      <c r="N34" s="8" t="s">
        <v>8</v>
      </c>
      <c r="O34" s="7"/>
      <c r="P34" s="111" t="s">
        <v>112</v>
      </c>
      <c r="Q34" s="111"/>
      <c r="R34" s="35" t="s">
        <v>12</v>
      </c>
      <c r="S34" s="112">
        <f>S15-H16</f>
        <v>560</v>
      </c>
      <c r="AA34" s="7"/>
      <c r="AB34" s="8" t="s">
        <v>8</v>
      </c>
      <c r="AC34" s="7"/>
      <c r="AD34" s="7"/>
    </row>
    <row r="35" spans="1:30" ht="15" customHeight="1" x14ac:dyDescent="0.25">
      <c r="C35" s="7"/>
      <c r="D35" s="7"/>
      <c r="E35" s="7"/>
      <c r="F35" s="7"/>
      <c r="G35" s="7"/>
      <c r="H35" s="7"/>
      <c r="I35" s="7"/>
      <c r="J35" s="7"/>
      <c r="K35" s="9"/>
      <c r="L35" s="9"/>
      <c r="M35" s="9"/>
      <c r="N35" s="8" t="s">
        <v>8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  <c r="AC35" s="7"/>
      <c r="AD35" s="7"/>
    </row>
    <row r="36" spans="1:30" ht="15" customHeight="1" x14ac:dyDescent="0.25">
      <c r="C36" s="7"/>
      <c r="D36" s="7"/>
      <c r="E36" s="7"/>
      <c r="F36" s="7"/>
      <c r="G36" s="7"/>
      <c r="H36" s="7"/>
      <c r="I36" s="7"/>
      <c r="J36" s="7"/>
      <c r="K36" s="9"/>
      <c r="L36" s="9"/>
      <c r="M36" s="9"/>
      <c r="N36" s="8" t="s">
        <v>8</v>
      </c>
      <c r="O36" s="7"/>
      <c r="P36" s="5" t="s">
        <v>120</v>
      </c>
      <c r="AA36" s="7"/>
      <c r="AB36" s="8" t="s">
        <v>8</v>
      </c>
      <c r="AC36" s="7"/>
      <c r="AD36" s="7"/>
    </row>
    <row r="37" spans="1:30" ht="15" customHeight="1" x14ac:dyDescent="0.25">
      <c r="C37" s="7"/>
      <c r="D37" s="7"/>
      <c r="E37" s="7"/>
      <c r="F37" s="7"/>
      <c r="G37" s="7"/>
      <c r="H37" s="7"/>
      <c r="I37" s="7"/>
      <c r="J37" s="7"/>
      <c r="K37" s="9"/>
      <c r="L37" s="9"/>
      <c r="M37" s="9"/>
      <c r="N37" s="8" t="s">
        <v>8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C37" s="7"/>
      <c r="AD37" s="7"/>
    </row>
    <row r="38" spans="1:30" ht="15" customHeight="1" x14ac:dyDescent="0.25">
      <c r="C38" s="7"/>
      <c r="D38" s="7"/>
      <c r="E38" s="7"/>
      <c r="F38" s="7"/>
      <c r="G38" s="7"/>
      <c r="H38" s="7"/>
      <c r="I38" s="7"/>
      <c r="J38" s="7"/>
      <c r="K38" s="9"/>
      <c r="L38" s="9"/>
      <c r="M38" s="9"/>
      <c r="N38" s="8" t="s">
        <v>8</v>
      </c>
      <c r="P38" s="113" t="s">
        <v>121</v>
      </c>
      <c r="Q38" s="114"/>
      <c r="R38" s="115" t="str">
        <f>IF(S15-H16&gt;S22,"&gt;",IF(S15-H16&lt;S22,"&lt;","="))</f>
        <v>&gt;</v>
      </c>
      <c r="S38" s="114" t="s">
        <v>97</v>
      </c>
      <c r="T38" s="114"/>
      <c r="U38" s="116" t="s">
        <v>114</v>
      </c>
      <c r="V38" s="117" t="str">
        <f>IF(S15-H16&gt;S22,"liquidate",IF(S15-H16&lt;S22,"continue operations","doesn't matter"))</f>
        <v>liquidate</v>
      </c>
      <c r="W38" s="118"/>
      <c r="X38" s="7" t="s">
        <v>122</v>
      </c>
      <c r="Y38" s="7"/>
      <c r="Z38" s="7"/>
      <c r="AA38" s="7"/>
      <c r="AB38" s="8" t="s">
        <v>8</v>
      </c>
      <c r="AC38" s="7"/>
      <c r="AD38" s="7"/>
    </row>
    <row r="39" spans="1:30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Z39" s="7"/>
      <c r="AA39" s="7"/>
      <c r="AB39" s="8" t="s">
        <v>8</v>
      </c>
      <c r="AC39" s="7"/>
      <c r="AD39" s="7"/>
    </row>
    <row r="40" spans="1:30" ht="15" customHeight="1" x14ac:dyDescent="0.25">
      <c r="N40" s="8" t="s">
        <v>8</v>
      </c>
      <c r="Z40" s="7"/>
      <c r="AA40" s="7"/>
      <c r="AB40" s="8" t="s">
        <v>8</v>
      </c>
      <c r="AC40" s="7"/>
      <c r="AD40" s="7"/>
    </row>
    <row r="41" spans="1:30" ht="15" customHeight="1" x14ac:dyDescent="0.25">
      <c r="N41" s="8" t="s">
        <v>8</v>
      </c>
      <c r="AA41" s="7"/>
      <c r="AB41" s="8" t="s">
        <v>8</v>
      </c>
      <c r="AC41" s="7"/>
      <c r="AD41" s="7"/>
    </row>
    <row r="42" spans="1:30" ht="15" customHeight="1" x14ac:dyDescent="0.25">
      <c r="N42" s="8" t="s">
        <v>8</v>
      </c>
      <c r="AA42" s="7"/>
      <c r="AB42" s="8" t="s">
        <v>8</v>
      </c>
      <c r="AC42" s="7"/>
      <c r="AD42" s="7"/>
    </row>
    <row r="43" spans="1:30" ht="15" customHeight="1" x14ac:dyDescent="0.25">
      <c r="N43" s="8" t="s">
        <v>8</v>
      </c>
      <c r="AA43" s="7"/>
      <c r="AB43" s="8" t="s">
        <v>8</v>
      </c>
      <c r="AC43" s="7"/>
      <c r="AD43" s="7"/>
    </row>
    <row r="44" spans="1:30" ht="15" customHeight="1" x14ac:dyDescent="0.25">
      <c r="N44" s="8" t="s">
        <v>8</v>
      </c>
      <c r="AA44" s="7"/>
      <c r="AB44" s="8" t="s">
        <v>8</v>
      </c>
      <c r="AC44" s="7"/>
      <c r="AD44" s="7"/>
    </row>
    <row r="45" spans="1:30" ht="15" customHeight="1" x14ac:dyDescent="0.25">
      <c r="N45" s="8" t="s">
        <v>8</v>
      </c>
      <c r="AA45" s="7"/>
      <c r="AB45" s="8" t="s">
        <v>8</v>
      </c>
      <c r="AC45" s="7"/>
      <c r="AD45" s="7"/>
    </row>
    <row r="46" spans="1:30" ht="15" customHeight="1" x14ac:dyDescent="0.25">
      <c r="N46" s="8" t="s">
        <v>8</v>
      </c>
      <c r="AA46" s="7"/>
      <c r="AB46" s="8" t="s">
        <v>8</v>
      </c>
      <c r="AC46" s="7"/>
      <c r="AD46" s="7"/>
    </row>
    <row r="47" spans="1:30" ht="15" customHeight="1" x14ac:dyDescent="0.25">
      <c r="N47" s="8" t="s">
        <v>8</v>
      </c>
      <c r="AA47" s="7"/>
      <c r="AB47" s="8" t="s">
        <v>8</v>
      </c>
      <c r="AC47" s="7"/>
      <c r="AD47" s="7"/>
    </row>
    <row r="48" spans="1:30" ht="15" customHeight="1" x14ac:dyDescent="0.25">
      <c r="N48" s="8" t="s">
        <v>8</v>
      </c>
      <c r="AA48" s="7"/>
      <c r="AB48" s="8" t="s">
        <v>8</v>
      </c>
      <c r="AC48" s="7"/>
      <c r="AD48" s="7"/>
    </row>
    <row r="49" spans="14:40" ht="15" customHeight="1" x14ac:dyDescent="0.25">
      <c r="N49" s="8" t="s">
        <v>8</v>
      </c>
      <c r="AA49" s="7"/>
      <c r="AB49" s="8" t="s">
        <v>8</v>
      </c>
      <c r="AC49" s="7"/>
      <c r="AD49" s="7"/>
    </row>
    <row r="50" spans="14:4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  <c r="AD50" s="7"/>
    </row>
    <row r="51" spans="14:4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  <c r="AC51" s="7"/>
      <c r="AD51" s="7"/>
    </row>
    <row r="52" spans="14:4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  <c r="AC52" s="7"/>
      <c r="AD52" s="7"/>
    </row>
    <row r="53" spans="14:4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  <c r="AC53" s="7"/>
      <c r="AD53" s="7"/>
    </row>
    <row r="54" spans="14:4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  <c r="AC54" s="7"/>
      <c r="AD54" s="7"/>
    </row>
    <row r="55" spans="14:4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  <c r="AC55" s="7"/>
      <c r="AD55" s="7"/>
    </row>
    <row r="56" spans="14:4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  <c r="AC56" s="7"/>
      <c r="AD56" s="7"/>
    </row>
    <row r="57" spans="14:4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  <c r="AC57" s="7"/>
      <c r="AD57" s="7"/>
    </row>
    <row r="58" spans="14:4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  <c r="AC58" s="7"/>
      <c r="AD58" s="7"/>
    </row>
    <row r="59" spans="14:4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  <c r="AC59" s="7"/>
      <c r="AD59" s="7"/>
    </row>
    <row r="60" spans="14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4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4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4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4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6384" width="9.140625" style="6"/>
  </cols>
  <sheetData>
    <row r="1" spans="1:40" ht="15" customHeight="1" x14ac:dyDescent="0.25">
      <c r="A1" s="5" t="s">
        <v>3</v>
      </c>
      <c r="C1" s="162" t="s">
        <v>35</v>
      </c>
      <c r="D1" s="163"/>
      <c r="E1" s="164"/>
      <c r="F1" s="164"/>
      <c r="G1" s="164"/>
      <c r="H1" s="161"/>
      <c r="M1" s="14" t="s">
        <v>7</v>
      </c>
      <c r="N1" s="21" t="s">
        <v>8</v>
      </c>
      <c r="AB1" s="8" t="s">
        <v>8</v>
      </c>
      <c r="AC1"/>
      <c r="AD1"/>
      <c r="AE1"/>
      <c r="AF1"/>
      <c r="AG1"/>
      <c r="AH1"/>
      <c r="AI1"/>
      <c r="AJ1"/>
      <c r="AK1"/>
      <c r="AL1"/>
      <c r="AM1"/>
      <c r="AN1"/>
    </row>
    <row r="2" spans="1:40" ht="15" customHeight="1" x14ac:dyDescent="0.25">
      <c r="A2" s="5" t="s">
        <v>4</v>
      </c>
      <c r="C2" s="164" t="s">
        <v>66</v>
      </c>
      <c r="D2" s="164"/>
      <c r="E2" s="164"/>
      <c r="F2" s="164"/>
      <c r="G2" s="164"/>
      <c r="H2" s="161"/>
      <c r="N2" s="21" t="s">
        <v>8</v>
      </c>
      <c r="AB2" s="8" t="s">
        <v>8</v>
      </c>
      <c r="AC2"/>
      <c r="AD2"/>
      <c r="AE2"/>
      <c r="AF2"/>
      <c r="AG2"/>
      <c r="AH2"/>
      <c r="AI2"/>
      <c r="AJ2"/>
      <c r="AK2"/>
      <c r="AL2"/>
      <c r="AM2"/>
      <c r="AN2"/>
    </row>
    <row r="3" spans="1:40" ht="15" customHeight="1" x14ac:dyDescent="0.25">
      <c r="A3" s="5" t="s">
        <v>5</v>
      </c>
      <c r="C3" s="164" t="s">
        <v>67</v>
      </c>
      <c r="D3" s="164"/>
      <c r="E3" s="164"/>
      <c r="F3" s="164"/>
      <c r="G3" s="164"/>
      <c r="H3" s="165" t="s">
        <v>176</v>
      </c>
      <c r="N3" s="21" t="s">
        <v>8</v>
      </c>
      <c r="O3" s="21" t="s">
        <v>68</v>
      </c>
      <c r="P3" s="81" t="s">
        <v>69</v>
      </c>
      <c r="Q3" s="82"/>
      <c r="R3" s="83" t="s">
        <v>12</v>
      </c>
      <c r="S3" s="82" t="s">
        <v>70</v>
      </c>
      <c r="T3" s="82"/>
      <c r="U3" s="82"/>
      <c r="V3" s="82"/>
      <c r="W3" s="84"/>
      <c r="AB3" s="8" t="s">
        <v>8</v>
      </c>
      <c r="AC3"/>
      <c r="AD3"/>
      <c r="AE3"/>
      <c r="AF3"/>
      <c r="AG3"/>
      <c r="AH3"/>
      <c r="AI3"/>
      <c r="AJ3"/>
      <c r="AK3"/>
      <c r="AL3"/>
      <c r="AM3"/>
      <c r="AN3"/>
    </row>
    <row r="4" spans="1:4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  <c r="AC4"/>
      <c r="AD4"/>
      <c r="AE4"/>
      <c r="AF4"/>
      <c r="AG4"/>
      <c r="AH4"/>
      <c r="AI4"/>
      <c r="AJ4"/>
      <c r="AK4"/>
      <c r="AL4"/>
      <c r="AM4"/>
      <c r="AN4"/>
    </row>
    <row r="5" spans="1:40" ht="15" customHeight="1" x14ac:dyDescent="0.25">
      <c r="A5" s="17" t="s">
        <v>6</v>
      </c>
      <c r="C5" s="7" t="s">
        <v>71</v>
      </c>
      <c r="D5" s="7"/>
      <c r="E5" s="7"/>
      <c r="F5" s="7"/>
      <c r="G5" s="7"/>
      <c r="H5" s="7"/>
      <c r="I5" s="7"/>
      <c r="J5" s="7"/>
      <c r="K5" s="9"/>
      <c r="L5" s="9"/>
      <c r="M5" s="9"/>
      <c r="N5" s="8" t="s">
        <v>8</v>
      </c>
      <c r="O5" s="7"/>
      <c r="P5" s="6" t="s">
        <v>69</v>
      </c>
      <c r="Q5" s="7"/>
      <c r="R5" s="21" t="s">
        <v>12</v>
      </c>
      <c r="S5" s="21" t="s">
        <v>72</v>
      </c>
      <c r="Z5" s="7"/>
      <c r="AA5" s="7"/>
      <c r="AB5" s="8" t="s">
        <v>8</v>
      </c>
      <c r="AC5"/>
      <c r="AD5"/>
      <c r="AE5"/>
      <c r="AF5"/>
      <c r="AG5"/>
      <c r="AH5"/>
      <c r="AI5"/>
      <c r="AJ5"/>
      <c r="AK5"/>
      <c r="AL5"/>
      <c r="AM5"/>
      <c r="AN5"/>
    </row>
    <row r="6" spans="1:40" ht="15" customHeight="1" x14ac:dyDescent="0.25">
      <c r="A6" s="22"/>
      <c r="C6" s="7"/>
      <c r="D6" s="7"/>
      <c r="E6" s="7"/>
      <c r="F6" s="7"/>
      <c r="G6" s="7"/>
      <c r="H6" s="7"/>
      <c r="I6" s="7"/>
      <c r="J6" s="7"/>
      <c r="K6" s="9"/>
      <c r="L6" s="9"/>
      <c r="M6" s="9"/>
      <c r="N6" s="8" t="s">
        <v>8</v>
      </c>
      <c r="O6" s="7"/>
      <c r="P6" s="7"/>
      <c r="Q6" s="7"/>
      <c r="R6" s="47" t="s">
        <v>19</v>
      </c>
      <c r="S6" s="19" t="s">
        <v>73</v>
      </c>
      <c r="T6" s="21" t="s">
        <v>74</v>
      </c>
      <c r="U6" s="21" t="s">
        <v>43</v>
      </c>
      <c r="V6" s="21" t="s">
        <v>75</v>
      </c>
      <c r="W6" s="21" t="s">
        <v>76</v>
      </c>
      <c r="Z6" s="7"/>
      <c r="AA6" s="7"/>
      <c r="AB6" s="8" t="s">
        <v>8</v>
      </c>
      <c r="AC6"/>
      <c r="AD6"/>
      <c r="AE6"/>
      <c r="AF6"/>
      <c r="AG6"/>
      <c r="AH6"/>
      <c r="AI6"/>
      <c r="AJ6"/>
      <c r="AK6"/>
      <c r="AL6"/>
      <c r="AM6"/>
      <c r="AN6"/>
    </row>
    <row r="7" spans="1:40" ht="15" customHeight="1" x14ac:dyDescent="0.25">
      <c r="C7" s="69" t="s">
        <v>77</v>
      </c>
      <c r="D7" s="85"/>
      <c r="E7" s="85"/>
      <c r="F7" s="85"/>
      <c r="G7" s="86" t="s">
        <v>72</v>
      </c>
      <c r="H7" s="31">
        <v>200</v>
      </c>
      <c r="I7" s="7"/>
      <c r="J7" s="7"/>
      <c r="K7" s="9"/>
      <c r="L7" s="9"/>
      <c r="M7" s="9"/>
      <c r="N7" s="8" t="s">
        <v>8</v>
      </c>
      <c r="O7" s="7"/>
      <c r="P7" s="7"/>
      <c r="Q7" s="7"/>
      <c r="R7" s="47" t="s">
        <v>19</v>
      </c>
      <c r="S7" s="8" t="s">
        <v>73</v>
      </c>
      <c r="T7" s="8">
        <v>1</v>
      </c>
      <c r="U7" s="8" t="s">
        <v>17</v>
      </c>
      <c r="V7" s="8" t="s">
        <v>78</v>
      </c>
      <c r="W7" s="8" t="s">
        <v>76</v>
      </c>
      <c r="X7" s="8" t="s">
        <v>43</v>
      </c>
      <c r="Y7" s="8" t="s">
        <v>79</v>
      </c>
      <c r="Z7" s="7"/>
      <c r="AA7" s="7"/>
      <c r="AB7" s="8" t="s">
        <v>8</v>
      </c>
      <c r="AC7"/>
      <c r="AD7"/>
      <c r="AE7"/>
      <c r="AF7"/>
      <c r="AG7"/>
      <c r="AH7"/>
      <c r="AI7"/>
      <c r="AJ7"/>
      <c r="AK7"/>
      <c r="AL7"/>
      <c r="AM7"/>
      <c r="AN7"/>
    </row>
    <row r="8" spans="1:40" ht="15" customHeight="1" x14ac:dyDescent="0.25">
      <c r="A8" s="17"/>
      <c r="B8" s="9"/>
      <c r="C8" s="73" t="s">
        <v>80</v>
      </c>
      <c r="D8" s="80"/>
      <c r="E8" s="80"/>
      <c r="F8" s="80"/>
      <c r="G8" s="87" t="s">
        <v>81</v>
      </c>
      <c r="H8" s="36">
        <v>30</v>
      </c>
      <c r="I8" s="7"/>
      <c r="J8" s="9"/>
      <c r="K8" s="9"/>
      <c r="L8" s="9"/>
      <c r="M8" s="9"/>
      <c r="N8" s="8" t="s">
        <v>8</v>
      </c>
      <c r="O8" s="7"/>
      <c r="P8" s="7"/>
      <c r="Q8" s="7"/>
      <c r="R8" s="47" t="s">
        <v>20</v>
      </c>
      <c r="S8" s="8" t="s">
        <v>81</v>
      </c>
      <c r="T8" s="7"/>
      <c r="U8" s="7"/>
      <c r="V8" s="7"/>
      <c r="W8" s="7"/>
      <c r="X8" s="7"/>
      <c r="Y8" s="7"/>
      <c r="Z8" s="7"/>
      <c r="AA8" s="7"/>
      <c r="AB8" s="8" t="s">
        <v>8</v>
      </c>
      <c r="AC8"/>
      <c r="AD8"/>
      <c r="AE8"/>
      <c r="AF8"/>
      <c r="AG8"/>
      <c r="AH8"/>
      <c r="AI8"/>
      <c r="AJ8"/>
      <c r="AK8"/>
      <c r="AL8"/>
      <c r="AM8"/>
      <c r="AN8"/>
    </row>
    <row r="9" spans="1:40" ht="15" customHeight="1" x14ac:dyDescent="0.25">
      <c r="A9" s="9"/>
      <c r="B9" s="9"/>
      <c r="C9" s="73" t="s">
        <v>82</v>
      </c>
      <c r="D9" s="80"/>
      <c r="E9" s="80"/>
      <c r="F9" s="80"/>
      <c r="G9" s="87" t="s">
        <v>75</v>
      </c>
      <c r="H9" s="36">
        <v>120</v>
      </c>
      <c r="I9" s="7"/>
      <c r="J9" s="9"/>
      <c r="K9" s="9"/>
      <c r="L9" s="9"/>
      <c r="M9" s="9"/>
      <c r="N9" s="8" t="s">
        <v>8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8" t="s">
        <v>8</v>
      </c>
      <c r="AC9"/>
      <c r="AD9"/>
      <c r="AE9"/>
      <c r="AF9"/>
      <c r="AG9"/>
      <c r="AH9"/>
      <c r="AI9"/>
      <c r="AJ9"/>
      <c r="AK9"/>
      <c r="AL9"/>
      <c r="AM9"/>
      <c r="AN9"/>
    </row>
    <row r="10" spans="1:40" ht="15" customHeight="1" x14ac:dyDescent="0.25">
      <c r="A10" s="9"/>
      <c r="B10" s="9"/>
      <c r="C10" s="76" t="s">
        <v>83</v>
      </c>
      <c r="D10" s="88"/>
      <c r="E10" s="88"/>
      <c r="F10" s="88"/>
      <c r="G10" s="89" t="s">
        <v>79</v>
      </c>
      <c r="H10" s="37">
        <v>330</v>
      </c>
      <c r="I10" s="7"/>
      <c r="J10" s="9"/>
      <c r="K10" s="9"/>
      <c r="L10" s="9"/>
      <c r="M10" s="9"/>
      <c r="N10" s="8" t="s">
        <v>8</v>
      </c>
      <c r="O10" s="7"/>
      <c r="P10" s="7"/>
      <c r="Q10" s="7"/>
      <c r="R10" s="21" t="s">
        <v>12</v>
      </c>
      <c r="S10" s="8">
        <f>H7</f>
        <v>200</v>
      </c>
      <c r="T10" s="7"/>
      <c r="U10" s="7"/>
      <c r="V10" s="7"/>
      <c r="W10" s="7"/>
      <c r="X10" s="7"/>
      <c r="Y10" s="7"/>
      <c r="Z10" s="7"/>
      <c r="AA10" s="7"/>
      <c r="AB10" s="8" t="s">
        <v>8</v>
      </c>
      <c r="AC10"/>
      <c r="AD10"/>
      <c r="AE10"/>
      <c r="AF10"/>
      <c r="AG10"/>
      <c r="AH10"/>
      <c r="AI10"/>
      <c r="AJ10"/>
      <c r="AK10"/>
      <c r="AL10"/>
      <c r="AM10"/>
      <c r="AN10"/>
    </row>
    <row r="11" spans="1:40" ht="15" customHeight="1" x14ac:dyDescent="0.25">
      <c r="A11" s="9"/>
      <c r="B11" s="9"/>
      <c r="C11" s="7"/>
      <c r="D11" s="7"/>
      <c r="E11" s="7"/>
      <c r="F11" s="7"/>
      <c r="G11" s="7"/>
      <c r="H11" s="7"/>
      <c r="I11" s="7"/>
      <c r="J11" s="9"/>
      <c r="K11" s="9"/>
      <c r="L11" s="9"/>
      <c r="M11" s="9"/>
      <c r="N11" s="8" t="s">
        <v>8</v>
      </c>
      <c r="O11" s="7"/>
      <c r="P11" s="7"/>
      <c r="Q11" s="7"/>
      <c r="R11" s="47" t="s">
        <v>19</v>
      </c>
      <c r="S11" s="19" t="s">
        <v>73</v>
      </c>
      <c r="T11" s="90">
        <f>H19</f>
        <v>0.25</v>
      </c>
      <c r="U11" s="21" t="s">
        <v>43</v>
      </c>
      <c r="V11" s="8">
        <f>H9</f>
        <v>120</v>
      </c>
      <c r="W11" s="21" t="s">
        <v>76</v>
      </c>
      <c r="Z11" s="7"/>
      <c r="AA11" s="7"/>
      <c r="AB11" s="8" t="s">
        <v>8</v>
      </c>
      <c r="AC11"/>
      <c r="AD11"/>
      <c r="AE11"/>
      <c r="AF11"/>
      <c r="AG11"/>
      <c r="AH11"/>
      <c r="AI11"/>
      <c r="AJ11"/>
      <c r="AK11"/>
      <c r="AL11"/>
      <c r="AM11"/>
      <c r="AN11"/>
    </row>
    <row r="12" spans="1:40" ht="15" customHeight="1" x14ac:dyDescent="0.25">
      <c r="A12" s="9"/>
      <c r="B12" s="9"/>
      <c r="C12" s="7" t="s">
        <v>84</v>
      </c>
      <c r="D12" s="7"/>
      <c r="E12" s="7"/>
      <c r="F12" s="7"/>
      <c r="G12" s="7"/>
      <c r="H12" s="7"/>
      <c r="I12" s="7"/>
      <c r="J12" s="9"/>
      <c r="K12" s="9"/>
      <c r="L12" s="9"/>
      <c r="M12" s="9"/>
      <c r="N12" s="8" t="s">
        <v>8</v>
      </c>
      <c r="O12" s="7"/>
      <c r="P12" s="7"/>
      <c r="Q12" s="7"/>
      <c r="R12" s="47" t="s">
        <v>19</v>
      </c>
      <c r="S12" s="8" t="s">
        <v>73</v>
      </c>
      <c r="T12" s="8">
        <v>1</v>
      </c>
      <c r="U12" s="8" t="s">
        <v>17</v>
      </c>
      <c r="V12" s="90">
        <f>H20</f>
        <v>0.88</v>
      </c>
      <c r="W12" s="8" t="s">
        <v>76</v>
      </c>
      <c r="X12" s="8" t="s">
        <v>43</v>
      </c>
      <c r="Y12" s="8">
        <f>H10</f>
        <v>330</v>
      </c>
      <c r="Z12" s="7"/>
      <c r="AA12" s="7"/>
      <c r="AB12" s="8" t="s">
        <v>8</v>
      </c>
      <c r="AC12"/>
      <c r="AD12"/>
      <c r="AE12"/>
      <c r="AF12"/>
      <c r="AG12"/>
      <c r="AH12"/>
      <c r="AI12"/>
      <c r="AJ12"/>
      <c r="AK12"/>
      <c r="AL12"/>
      <c r="AM12"/>
      <c r="AN12"/>
    </row>
    <row r="13" spans="1:40" ht="15" customHeight="1" x14ac:dyDescent="0.25">
      <c r="A13" s="9"/>
      <c r="B13" s="9"/>
      <c r="C13" s="7"/>
      <c r="D13" s="7"/>
      <c r="E13" s="7"/>
      <c r="F13" s="7"/>
      <c r="G13" s="7"/>
      <c r="H13" s="7"/>
      <c r="I13" s="7"/>
      <c r="J13" s="9"/>
      <c r="K13" s="9"/>
      <c r="L13" s="9"/>
      <c r="M13" s="9"/>
      <c r="N13" s="8" t="s">
        <v>8</v>
      </c>
      <c r="O13" s="7"/>
      <c r="P13" s="7"/>
      <c r="Q13" s="7"/>
      <c r="R13" s="47" t="s">
        <v>20</v>
      </c>
      <c r="S13" s="8">
        <f>H8</f>
        <v>30</v>
      </c>
      <c r="T13" s="7"/>
      <c r="U13" s="7"/>
      <c r="V13" s="7"/>
      <c r="W13" s="7"/>
      <c r="X13" s="7"/>
      <c r="Y13" s="7"/>
      <c r="Z13" s="7"/>
      <c r="AA13" s="7"/>
      <c r="AB13" s="8" t="s">
        <v>8</v>
      </c>
      <c r="AC13"/>
      <c r="AD13"/>
      <c r="AE13"/>
      <c r="AF13"/>
      <c r="AG13"/>
      <c r="AH13"/>
      <c r="AI13"/>
      <c r="AJ13"/>
      <c r="AK13"/>
      <c r="AL13"/>
      <c r="AM13"/>
      <c r="AN13"/>
    </row>
    <row r="14" spans="1:40" ht="15" customHeight="1" x14ac:dyDescent="0.25">
      <c r="A14" s="9"/>
      <c r="B14" s="9"/>
      <c r="C14" s="69" t="s">
        <v>85</v>
      </c>
      <c r="D14" s="85"/>
      <c r="E14" s="85"/>
      <c r="F14" s="70"/>
      <c r="G14" s="70" t="s">
        <v>86</v>
      </c>
      <c r="H14" s="31">
        <v>290</v>
      </c>
      <c r="I14" s="7"/>
      <c r="J14" s="9"/>
      <c r="K14" s="9"/>
      <c r="L14" s="9"/>
      <c r="M14" s="9"/>
      <c r="N14" s="8" t="s">
        <v>8</v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8" t="s">
        <v>8</v>
      </c>
      <c r="AC14"/>
      <c r="AD14"/>
      <c r="AE14"/>
      <c r="AF14"/>
      <c r="AG14"/>
      <c r="AH14"/>
      <c r="AI14"/>
      <c r="AJ14"/>
      <c r="AK14"/>
      <c r="AL14"/>
      <c r="AM14"/>
      <c r="AN14"/>
    </row>
    <row r="15" spans="1:40" ht="15" customHeight="1" x14ac:dyDescent="0.25">
      <c r="C15" s="73" t="s">
        <v>87</v>
      </c>
      <c r="D15" s="80"/>
      <c r="E15" s="80"/>
      <c r="F15" s="42"/>
      <c r="G15" s="42" t="s">
        <v>88</v>
      </c>
      <c r="H15" s="36">
        <v>50</v>
      </c>
      <c r="I15" s="7"/>
      <c r="J15" s="7"/>
      <c r="K15" s="9"/>
      <c r="L15" s="9"/>
      <c r="M15" s="9"/>
      <c r="N15" s="8" t="s">
        <v>8</v>
      </c>
      <c r="O15" s="7"/>
      <c r="P15" s="91" t="s">
        <v>69</v>
      </c>
      <c r="Q15" s="63"/>
      <c r="R15" s="21" t="s">
        <v>12</v>
      </c>
      <c r="S15" s="92">
        <f>S10+T11*V11+(1-V12)*Y12-S13</f>
        <v>239.60000000000002</v>
      </c>
      <c r="T15" s="7" t="s">
        <v>89</v>
      </c>
      <c r="U15" s="7"/>
      <c r="V15" s="7"/>
      <c r="W15" s="7"/>
      <c r="X15" s="7"/>
      <c r="Y15" s="7"/>
      <c r="Z15" s="7"/>
      <c r="AA15" s="7"/>
      <c r="AB15" s="8" t="s">
        <v>8</v>
      </c>
      <c r="AC15"/>
      <c r="AD15"/>
      <c r="AE15"/>
      <c r="AF15"/>
      <c r="AG15"/>
      <c r="AH15"/>
      <c r="AI15"/>
      <c r="AJ15"/>
      <c r="AK15"/>
      <c r="AL15"/>
      <c r="AM15"/>
      <c r="AN15"/>
    </row>
    <row r="16" spans="1:40" ht="15" customHeight="1" x14ac:dyDescent="0.25">
      <c r="C16" s="76" t="s">
        <v>90</v>
      </c>
      <c r="D16" s="88"/>
      <c r="E16" s="88"/>
      <c r="F16" s="43"/>
      <c r="G16" s="43" t="s">
        <v>91</v>
      </c>
      <c r="H16" s="37">
        <v>30</v>
      </c>
      <c r="I16" s="7"/>
      <c r="J16" s="7"/>
      <c r="K16" s="9"/>
      <c r="L16" s="9"/>
      <c r="M16" s="9"/>
      <c r="N16" s="8" t="s">
        <v>8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8" t="s">
        <v>8</v>
      </c>
      <c r="AC16"/>
      <c r="AD16"/>
      <c r="AE16"/>
      <c r="AF16"/>
      <c r="AG16"/>
      <c r="AH16"/>
      <c r="AI16"/>
      <c r="AJ16"/>
      <c r="AK16"/>
      <c r="AL16"/>
      <c r="AM16"/>
      <c r="AN16"/>
    </row>
    <row r="17" spans="1:40" ht="15" customHeight="1" x14ac:dyDescent="0.25">
      <c r="C17" s="73" t="s">
        <v>92</v>
      </c>
      <c r="D17" s="80"/>
      <c r="E17" s="80"/>
      <c r="F17" s="42"/>
      <c r="G17" s="42" t="s">
        <v>93</v>
      </c>
      <c r="H17" s="75">
        <v>0.14000000000000001</v>
      </c>
      <c r="I17" s="7"/>
      <c r="J17" s="7"/>
      <c r="K17" s="9"/>
      <c r="L17" s="9"/>
      <c r="M17" s="9"/>
      <c r="N17" s="8" t="s">
        <v>8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8</v>
      </c>
      <c r="AC17"/>
      <c r="AD17"/>
      <c r="AE17"/>
      <c r="AF17"/>
      <c r="AG17"/>
      <c r="AH17"/>
      <c r="AI17"/>
      <c r="AJ17"/>
      <c r="AK17"/>
      <c r="AL17"/>
      <c r="AM17"/>
      <c r="AN17"/>
    </row>
    <row r="18" spans="1:40" ht="15" customHeight="1" x14ac:dyDescent="0.25">
      <c r="C18" s="73" t="s">
        <v>94</v>
      </c>
      <c r="D18" s="80"/>
      <c r="E18" s="80"/>
      <c r="F18" s="42"/>
      <c r="G18" s="42" t="s">
        <v>95</v>
      </c>
      <c r="H18" s="75">
        <v>0.35</v>
      </c>
      <c r="I18" s="7"/>
      <c r="J18" s="7"/>
      <c r="K18" s="9"/>
      <c r="L18" s="9"/>
      <c r="M18" s="9"/>
      <c r="N18" s="8" t="s">
        <v>8</v>
      </c>
      <c r="O18" s="8" t="s">
        <v>96</v>
      </c>
      <c r="P18" s="93" t="s">
        <v>97</v>
      </c>
      <c r="Q18" s="94"/>
      <c r="R18" s="94" t="s">
        <v>12</v>
      </c>
      <c r="S18" s="94" t="s">
        <v>98</v>
      </c>
      <c r="T18" s="94"/>
      <c r="U18" s="94"/>
      <c r="V18" s="94"/>
      <c r="W18" s="95"/>
      <c r="X18" s="7"/>
      <c r="Y18" s="7"/>
      <c r="Z18" s="7"/>
      <c r="AA18" s="7"/>
      <c r="AB18" s="8" t="s">
        <v>8</v>
      </c>
      <c r="AC18"/>
      <c r="AD18"/>
      <c r="AE18"/>
      <c r="AF18"/>
      <c r="AG18"/>
      <c r="AH18"/>
      <c r="AI18"/>
      <c r="AJ18"/>
      <c r="AK18"/>
      <c r="AL18"/>
      <c r="AM18"/>
      <c r="AN18"/>
    </row>
    <row r="19" spans="1:40" ht="15" customHeight="1" x14ac:dyDescent="0.25">
      <c r="C19" s="73" t="s">
        <v>99</v>
      </c>
      <c r="D19" s="80"/>
      <c r="E19" s="80"/>
      <c r="F19" s="42"/>
      <c r="G19" s="42" t="s">
        <v>74</v>
      </c>
      <c r="H19" s="75">
        <v>0.25</v>
      </c>
      <c r="I19" s="7"/>
      <c r="J19" s="7"/>
      <c r="K19" s="9"/>
      <c r="L19" s="9"/>
      <c r="M19" s="9"/>
      <c r="N19" s="8" t="s">
        <v>8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 t="s">
        <v>8</v>
      </c>
      <c r="AC19"/>
      <c r="AD19"/>
      <c r="AE19"/>
      <c r="AF19"/>
      <c r="AG19"/>
      <c r="AH19"/>
      <c r="AI19"/>
      <c r="AJ19"/>
      <c r="AK19"/>
      <c r="AL19"/>
      <c r="AM19"/>
      <c r="AN19"/>
    </row>
    <row r="20" spans="1:40" ht="15" customHeight="1" x14ac:dyDescent="0.25">
      <c r="C20" s="76" t="s">
        <v>100</v>
      </c>
      <c r="D20" s="88"/>
      <c r="E20" s="88"/>
      <c r="F20" s="43"/>
      <c r="G20" s="43" t="s">
        <v>78</v>
      </c>
      <c r="H20" s="78">
        <v>0.88</v>
      </c>
      <c r="I20" s="7"/>
      <c r="J20" s="7"/>
      <c r="K20" s="9"/>
      <c r="L20" s="9"/>
      <c r="M20" s="9"/>
      <c r="N20" s="8" t="s">
        <v>8</v>
      </c>
      <c r="O20" s="7"/>
      <c r="P20" s="7" t="s">
        <v>101</v>
      </c>
      <c r="Q20" s="7"/>
      <c r="R20" s="21" t="s">
        <v>12</v>
      </c>
      <c r="S20" s="8" t="s">
        <v>102</v>
      </c>
      <c r="T20" s="8" t="s">
        <v>43</v>
      </c>
      <c r="U20" s="8" t="s">
        <v>103</v>
      </c>
      <c r="V20" s="8" t="s">
        <v>17</v>
      </c>
      <c r="W20" s="8" t="s">
        <v>95</v>
      </c>
      <c r="X20" s="96" t="s">
        <v>76</v>
      </c>
      <c r="Y20" s="96" t="s">
        <v>104</v>
      </c>
      <c r="Z20" s="8" t="s">
        <v>93</v>
      </c>
      <c r="AA20" s="7"/>
      <c r="AB20" s="8" t="s">
        <v>8</v>
      </c>
      <c r="AC20"/>
      <c r="AD20"/>
      <c r="AE20"/>
      <c r="AF20"/>
      <c r="AG20"/>
      <c r="AH20"/>
      <c r="AI20"/>
      <c r="AJ20"/>
      <c r="AK20"/>
      <c r="AL20"/>
      <c r="AM20"/>
      <c r="AN20"/>
    </row>
    <row r="21" spans="1:40" ht="15" customHeight="1" x14ac:dyDescent="0.25">
      <c r="C21" s="7"/>
      <c r="D21" s="7"/>
      <c r="E21" s="7"/>
      <c r="F21" s="7"/>
      <c r="G21" s="7"/>
      <c r="H21" s="7"/>
      <c r="I21" s="7"/>
      <c r="J21" s="7"/>
      <c r="K21" s="9"/>
      <c r="L21" s="9"/>
      <c r="M21" s="9"/>
      <c r="N21" s="8" t="s">
        <v>8</v>
      </c>
      <c r="O21" s="7"/>
      <c r="P21" s="7"/>
      <c r="Q21" s="7"/>
      <c r="R21" s="21" t="s">
        <v>12</v>
      </c>
      <c r="S21" s="8">
        <f>H15</f>
        <v>50</v>
      </c>
      <c r="T21" s="8" t="s">
        <v>43</v>
      </c>
      <c r="U21" s="8" t="s">
        <v>103</v>
      </c>
      <c r="V21" s="8" t="s">
        <v>17</v>
      </c>
      <c r="W21" s="90">
        <f>H18</f>
        <v>0.35</v>
      </c>
      <c r="X21" s="96" t="s">
        <v>76</v>
      </c>
      <c r="Y21" s="96" t="s">
        <v>104</v>
      </c>
      <c r="Z21" s="90">
        <f>H17</f>
        <v>0.14000000000000001</v>
      </c>
      <c r="AA21" s="7"/>
      <c r="AB21" s="8" t="s">
        <v>8</v>
      </c>
      <c r="AC21"/>
      <c r="AD21"/>
      <c r="AE21"/>
      <c r="AF21"/>
      <c r="AG21"/>
      <c r="AH21"/>
      <c r="AI21"/>
      <c r="AJ21"/>
      <c r="AK21"/>
      <c r="AL21"/>
      <c r="AM21"/>
      <c r="AN21"/>
    </row>
    <row r="22" spans="1:40" ht="15" customHeight="1" x14ac:dyDescent="0.25">
      <c r="C22" s="7"/>
      <c r="D22" s="7"/>
      <c r="E22" s="7"/>
      <c r="F22" s="7"/>
      <c r="G22" s="7"/>
      <c r="H22" s="7"/>
      <c r="I22" s="7"/>
      <c r="J22" s="7"/>
      <c r="K22" s="9"/>
      <c r="L22" s="9"/>
      <c r="M22" s="9"/>
      <c r="N22" s="8" t="s">
        <v>8</v>
      </c>
      <c r="O22" s="7"/>
      <c r="P22" s="97" t="s">
        <v>101</v>
      </c>
      <c r="Q22" s="97"/>
      <c r="R22" s="21" t="s">
        <v>12</v>
      </c>
      <c r="S22" s="98">
        <f>S21*(1-W21)/Z21</f>
        <v>232.14285714285711</v>
      </c>
      <c r="T22" s="7" t="s">
        <v>105</v>
      </c>
      <c r="U22" s="7"/>
      <c r="V22" s="7"/>
      <c r="W22" s="7"/>
      <c r="X22" s="7"/>
      <c r="Y22" s="7"/>
      <c r="Z22" s="7"/>
      <c r="AA22" s="7"/>
      <c r="AB22" s="8" t="s">
        <v>8</v>
      </c>
      <c r="AC22"/>
      <c r="AD22"/>
      <c r="AE22"/>
      <c r="AF22"/>
      <c r="AG22"/>
      <c r="AH22"/>
      <c r="AI22"/>
      <c r="AJ22"/>
      <c r="AK22"/>
      <c r="AL22"/>
      <c r="AM22"/>
      <c r="AN22"/>
    </row>
    <row r="23" spans="1:40" ht="15" customHeight="1" x14ac:dyDescent="0.25">
      <c r="A23" s="5" t="s">
        <v>11</v>
      </c>
      <c r="B23" s="21" t="s">
        <v>68</v>
      </c>
      <c r="C23" s="7" t="s">
        <v>106</v>
      </c>
      <c r="D23" s="7"/>
      <c r="E23" s="7"/>
      <c r="F23" s="7"/>
      <c r="G23" s="7"/>
      <c r="H23" s="7"/>
      <c r="I23" s="7"/>
      <c r="J23" s="7"/>
      <c r="K23" s="9"/>
      <c r="L23" s="9"/>
      <c r="M23" s="9"/>
      <c r="N23" s="8" t="s">
        <v>8</v>
      </c>
      <c r="O23" s="7"/>
      <c r="P23" s="61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  <c r="AC23"/>
      <c r="AD23"/>
      <c r="AE23"/>
      <c r="AF23"/>
      <c r="AG23"/>
      <c r="AH23"/>
      <c r="AI23"/>
      <c r="AJ23"/>
      <c r="AK23"/>
      <c r="AL23"/>
      <c r="AM23"/>
      <c r="AN23"/>
    </row>
    <row r="24" spans="1:40" ht="15" customHeight="1" x14ac:dyDescent="0.25">
      <c r="B24" s="21" t="s">
        <v>96</v>
      </c>
      <c r="C24" s="7" t="s">
        <v>107</v>
      </c>
      <c r="D24" s="7"/>
      <c r="E24" s="7"/>
      <c r="F24" s="7"/>
      <c r="G24" s="7"/>
      <c r="H24" s="7"/>
      <c r="I24" s="7"/>
      <c r="J24" s="7"/>
      <c r="K24" s="9"/>
      <c r="L24" s="9"/>
      <c r="M24" s="9"/>
      <c r="N24" s="8" t="s">
        <v>8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8</v>
      </c>
      <c r="AC24"/>
      <c r="AD24"/>
      <c r="AE24"/>
      <c r="AF24"/>
      <c r="AG24"/>
      <c r="AH24"/>
      <c r="AI24"/>
      <c r="AJ24"/>
      <c r="AK24"/>
      <c r="AL24"/>
      <c r="AM24"/>
      <c r="AN24"/>
    </row>
    <row r="25" spans="1:40" ht="15" customHeight="1" x14ac:dyDescent="0.25">
      <c r="B25" s="21" t="s">
        <v>108</v>
      </c>
      <c r="C25" s="7" t="s">
        <v>109</v>
      </c>
      <c r="D25" s="7"/>
      <c r="E25" s="7"/>
      <c r="F25" s="7"/>
      <c r="G25" s="7"/>
      <c r="H25" s="7"/>
      <c r="I25" s="7"/>
      <c r="J25" s="7"/>
      <c r="K25" s="9"/>
      <c r="L25" s="9"/>
      <c r="M25" s="9"/>
      <c r="N25" s="8" t="s">
        <v>8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C25"/>
      <c r="AD25"/>
      <c r="AE25"/>
      <c r="AF25"/>
      <c r="AG25"/>
      <c r="AH25"/>
      <c r="AI25"/>
      <c r="AJ25"/>
      <c r="AK25"/>
      <c r="AL25"/>
      <c r="AM25"/>
      <c r="AN25"/>
    </row>
    <row r="26" spans="1:40" ht="15" customHeight="1" x14ac:dyDescent="0.25">
      <c r="C26" s="7"/>
      <c r="D26" s="7"/>
      <c r="E26" s="7"/>
      <c r="F26" s="7"/>
      <c r="G26" s="7"/>
      <c r="H26" s="7"/>
      <c r="I26" s="7"/>
      <c r="J26" s="7"/>
      <c r="K26" s="9"/>
      <c r="L26" s="9"/>
      <c r="M26" s="9"/>
      <c r="N26" s="8" t="s">
        <v>8</v>
      </c>
      <c r="O26" s="8" t="s">
        <v>108</v>
      </c>
      <c r="P26" s="5" t="s">
        <v>110</v>
      </c>
      <c r="R26" s="6" t="s">
        <v>111</v>
      </c>
      <c r="AA26" s="7"/>
      <c r="AB26" s="8" t="s">
        <v>8</v>
      </c>
      <c r="AC26"/>
      <c r="AD26"/>
      <c r="AE26"/>
      <c r="AF26"/>
      <c r="AG26"/>
      <c r="AH26"/>
      <c r="AI26"/>
      <c r="AJ26"/>
      <c r="AK26"/>
      <c r="AL26"/>
      <c r="AM26"/>
      <c r="AN26"/>
    </row>
    <row r="27" spans="1:40" ht="15" customHeight="1" x14ac:dyDescent="0.25">
      <c r="C27" s="7"/>
      <c r="D27" s="7"/>
      <c r="E27" s="7"/>
      <c r="F27" s="7"/>
      <c r="G27" s="7"/>
      <c r="H27" s="7"/>
      <c r="I27" s="7"/>
      <c r="J27" s="7"/>
      <c r="K27" s="9"/>
      <c r="L27" s="9"/>
      <c r="M27" s="9"/>
      <c r="N27" s="8" t="s">
        <v>8</v>
      </c>
      <c r="O27" s="7"/>
      <c r="AA27" s="7"/>
      <c r="AB27" s="8" t="s">
        <v>8</v>
      </c>
      <c r="AC27"/>
      <c r="AD27"/>
      <c r="AE27"/>
      <c r="AF27"/>
      <c r="AG27"/>
      <c r="AH27"/>
      <c r="AI27"/>
      <c r="AJ27"/>
      <c r="AK27"/>
      <c r="AL27"/>
      <c r="AM27"/>
      <c r="AN27"/>
    </row>
    <row r="28" spans="1:40" ht="15" customHeight="1" x14ac:dyDescent="0.25">
      <c r="C28" s="7"/>
      <c r="D28" s="7"/>
      <c r="E28" s="7"/>
      <c r="F28" s="7"/>
      <c r="G28" s="7"/>
      <c r="H28" s="7"/>
      <c r="I28" s="7"/>
      <c r="J28" s="7"/>
      <c r="K28" s="9"/>
      <c r="L28" s="9"/>
      <c r="M28" s="9"/>
      <c r="N28" s="8" t="s">
        <v>8</v>
      </c>
      <c r="O28" s="7"/>
      <c r="P28" s="99" t="s">
        <v>112</v>
      </c>
      <c r="Q28" s="100"/>
      <c r="R28" s="101" t="s">
        <v>113</v>
      </c>
      <c r="S28" s="100" t="s">
        <v>97</v>
      </c>
      <c r="T28" s="100"/>
      <c r="U28" s="102" t="s">
        <v>114</v>
      </c>
      <c r="V28" s="85" t="s">
        <v>115</v>
      </c>
      <c r="W28" s="85"/>
      <c r="X28" s="85"/>
      <c r="Y28" s="85"/>
      <c r="Z28" s="70"/>
      <c r="AA28" s="7"/>
      <c r="AB28" s="8" t="s">
        <v>8</v>
      </c>
      <c r="AC28"/>
      <c r="AD28"/>
      <c r="AE28"/>
      <c r="AF28"/>
      <c r="AG28"/>
      <c r="AH28"/>
      <c r="AI28"/>
      <c r="AJ28"/>
      <c r="AK28"/>
      <c r="AL28"/>
      <c r="AM28"/>
      <c r="AN28"/>
    </row>
    <row r="29" spans="1:40" ht="15" customHeight="1" x14ac:dyDescent="0.25">
      <c r="C29" s="7"/>
      <c r="D29" s="7"/>
      <c r="E29" s="7"/>
      <c r="F29" s="7"/>
      <c r="G29" s="7"/>
      <c r="H29" s="7"/>
      <c r="I29" s="7"/>
      <c r="J29" s="7"/>
      <c r="K29" s="9"/>
      <c r="L29" s="9"/>
      <c r="M29" s="9"/>
      <c r="N29" s="8" t="s">
        <v>8</v>
      </c>
      <c r="O29" s="7"/>
      <c r="P29" s="103" t="s">
        <v>112</v>
      </c>
      <c r="Q29" s="104"/>
      <c r="R29" s="105" t="s">
        <v>116</v>
      </c>
      <c r="S29" s="104" t="s">
        <v>97</v>
      </c>
      <c r="T29" s="104"/>
      <c r="U29" s="106" t="s">
        <v>114</v>
      </c>
      <c r="V29" s="80" t="s">
        <v>117</v>
      </c>
      <c r="W29" s="80"/>
      <c r="X29" s="80"/>
      <c r="Y29" s="80"/>
      <c r="Z29" s="42"/>
      <c r="AA29" s="7"/>
      <c r="AB29" s="8" t="s">
        <v>8</v>
      </c>
      <c r="AC29"/>
      <c r="AD29"/>
      <c r="AE29"/>
      <c r="AF29"/>
      <c r="AG29"/>
      <c r="AH29"/>
      <c r="AI29"/>
      <c r="AJ29"/>
      <c r="AK29"/>
      <c r="AL29"/>
      <c r="AM29"/>
      <c r="AN29"/>
    </row>
    <row r="30" spans="1:40" ht="15" customHeight="1" x14ac:dyDescent="0.25">
      <c r="C30" s="7"/>
      <c r="D30" s="7"/>
      <c r="E30" s="7"/>
      <c r="F30" s="7"/>
      <c r="G30" s="7"/>
      <c r="H30" s="7"/>
      <c r="I30" s="7"/>
      <c r="J30" s="7"/>
      <c r="K30" s="9"/>
      <c r="L30" s="9"/>
      <c r="M30" s="9"/>
      <c r="N30" s="8" t="s">
        <v>8</v>
      </c>
      <c r="O30" s="7"/>
      <c r="P30" s="107" t="s">
        <v>112</v>
      </c>
      <c r="Q30" s="108"/>
      <c r="R30" s="109" t="s">
        <v>12</v>
      </c>
      <c r="S30" s="108" t="s">
        <v>97</v>
      </c>
      <c r="T30" s="108"/>
      <c r="U30" s="110" t="s">
        <v>114</v>
      </c>
      <c r="V30" s="88" t="s">
        <v>118</v>
      </c>
      <c r="W30" s="88"/>
      <c r="X30" s="88"/>
      <c r="Y30" s="88"/>
      <c r="Z30" s="43"/>
      <c r="AA30" s="7"/>
      <c r="AB30" s="8" t="s">
        <v>8</v>
      </c>
      <c r="AC30"/>
      <c r="AD30"/>
      <c r="AE30"/>
      <c r="AF30"/>
      <c r="AG30"/>
      <c r="AH30"/>
      <c r="AI30"/>
      <c r="AJ30"/>
      <c r="AK30"/>
      <c r="AL30"/>
      <c r="AM30"/>
      <c r="AN30"/>
    </row>
    <row r="31" spans="1:40" ht="15" customHeight="1" x14ac:dyDescent="0.25">
      <c r="C31" s="7"/>
      <c r="D31" s="7"/>
      <c r="E31" s="7"/>
      <c r="F31" s="7"/>
      <c r="G31" s="7"/>
      <c r="H31" s="7"/>
      <c r="I31" s="7"/>
      <c r="J31" s="7"/>
      <c r="K31" s="9"/>
      <c r="L31" s="9"/>
      <c r="M31" s="9"/>
      <c r="N31" s="8" t="s">
        <v>8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  <c r="AC31"/>
      <c r="AD31"/>
      <c r="AE31"/>
      <c r="AF31"/>
      <c r="AG31"/>
      <c r="AH31"/>
      <c r="AI31"/>
      <c r="AJ31"/>
      <c r="AK31"/>
      <c r="AL31"/>
      <c r="AM31"/>
      <c r="AN31"/>
    </row>
    <row r="32" spans="1:40" ht="15" customHeight="1" x14ac:dyDescent="0.25">
      <c r="C32" s="7"/>
      <c r="D32" s="7"/>
      <c r="E32" s="7"/>
      <c r="F32" s="7"/>
      <c r="G32" s="7"/>
      <c r="H32" s="7"/>
      <c r="I32" s="7"/>
      <c r="J32" s="7"/>
      <c r="K32" s="9"/>
      <c r="L32" s="9"/>
      <c r="M32" s="9"/>
      <c r="N32" s="8" t="s">
        <v>8</v>
      </c>
      <c r="O32" s="7"/>
      <c r="P32" s="17" t="s">
        <v>119</v>
      </c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8" t="s">
        <v>8</v>
      </c>
      <c r="AC32"/>
      <c r="AD32"/>
      <c r="AE32"/>
      <c r="AF32"/>
      <c r="AG32"/>
      <c r="AH32"/>
      <c r="AI32"/>
      <c r="AJ32"/>
      <c r="AK32"/>
      <c r="AL32"/>
      <c r="AM32"/>
      <c r="AN32"/>
    </row>
    <row r="33" spans="1:40" ht="15" customHeight="1" x14ac:dyDescent="0.25">
      <c r="C33" s="7"/>
      <c r="D33" s="7"/>
      <c r="E33" s="7"/>
      <c r="F33" s="7"/>
      <c r="G33" s="7"/>
      <c r="H33" s="7"/>
      <c r="I33" s="7"/>
      <c r="J33" s="7"/>
      <c r="K33" s="9"/>
      <c r="L33" s="9"/>
      <c r="M33" s="9"/>
      <c r="N33" s="8" t="s">
        <v>8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  <c r="AC33"/>
      <c r="AD33"/>
      <c r="AE33"/>
      <c r="AF33"/>
      <c r="AG33"/>
      <c r="AH33"/>
      <c r="AI33"/>
      <c r="AJ33"/>
      <c r="AK33"/>
      <c r="AL33"/>
      <c r="AM33"/>
      <c r="AN33"/>
    </row>
    <row r="34" spans="1:40" ht="15" customHeight="1" x14ac:dyDescent="0.25">
      <c r="C34" s="7"/>
      <c r="D34" s="7"/>
      <c r="E34" s="7"/>
      <c r="F34" s="7"/>
      <c r="G34" s="7"/>
      <c r="H34" s="7"/>
      <c r="I34" s="7"/>
      <c r="J34" s="7"/>
      <c r="K34" s="9"/>
      <c r="L34" s="9"/>
      <c r="M34" s="9"/>
      <c r="N34" s="8" t="s">
        <v>8</v>
      </c>
      <c r="O34" s="7"/>
      <c r="P34" s="111" t="s">
        <v>112</v>
      </c>
      <c r="Q34" s="111"/>
      <c r="R34" s="35" t="s">
        <v>12</v>
      </c>
      <c r="S34" s="112">
        <f>S15-H16</f>
        <v>209.60000000000002</v>
      </c>
      <c r="AA34" s="7"/>
      <c r="AB34" s="8" t="s">
        <v>8</v>
      </c>
      <c r="AC34"/>
      <c r="AD34"/>
      <c r="AE34"/>
      <c r="AF34"/>
      <c r="AG34"/>
      <c r="AH34"/>
      <c r="AI34"/>
      <c r="AJ34"/>
      <c r="AK34"/>
      <c r="AL34"/>
      <c r="AM34"/>
      <c r="AN34"/>
    </row>
    <row r="35" spans="1:40" ht="15" customHeight="1" x14ac:dyDescent="0.25">
      <c r="C35" s="7"/>
      <c r="D35" s="7"/>
      <c r="E35" s="7"/>
      <c r="F35" s="7"/>
      <c r="G35" s="7"/>
      <c r="H35" s="7"/>
      <c r="I35" s="7"/>
      <c r="J35" s="7"/>
      <c r="K35" s="9"/>
      <c r="L35" s="9"/>
      <c r="M35" s="9"/>
      <c r="N35" s="8" t="s">
        <v>8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  <c r="AC35"/>
      <c r="AD35"/>
      <c r="AE35"/>
      <c r="AF35"/>
      <c r="AG35"/>
      <c r="AH35"/>
      <c r="AI35"/>
      <c r="AJ35"/>
      <c r="AK35"/>
      <c r="AL35"/>
      <c r="AM35"/>
      <c r="AN35"/>
    </row>
    <row r="36" spans="1:40" ht="15" customHeight="1" x14ac:dyDescent="0.25">
      <c r="C36" s="7"/>
      <c r="D36" s="7"/>
      <c r="E36" s="7"/>
      <c r="F36" s="7"/>
      <c r="G36" s="7"/>
      <c r="H36" s="7"/>
      <c r="I36" s="7"/>
      <c r="J36" s="7"/>
      <c r="K36" s="9"/>
      <c r="L36" s="9"/>
      <c r="M36" s="9"/>
      <c r="N36" s="8" t="s">
        <v>8</v>
      </c>
      <c r="O36" s="7"/>
      <c r="P36" s="5" t="s">
        <v>120</v>
      </c>
      <c r="AA36" s="7"/>
      <c r="AB36" s="8" t="s">
        <v>8</v>
      </c>
      <c r="AC36"/>
      <c r="AD36"/>
      <c r="AE36"/>
      <c r="AF36"/>
      <c r="AG36"/>
      <c r="AH36"/>
      <c r="AI36"/>
      <c r="AJ36"/>
      <c r="AK36"/>
      <c r="AL36"/>
      <c r="AM36"/>
      <c r="AN36"/>
    </row>
    <row r="37" spans="1:40" ht="15" customHeight="1" x14ac:dyDescent="0.25">
      <c r="C37" s="7"/>
      <c r="D37" s="7"/>
      <c r="E37" s="7"/>
      <c r="F37" s="7"/>
      <c r="G37" s="7"/>
      <c r="H37" s="7"/>
      <c r="I37" s="7"/>
      <c r="J37" s="7"/>
      <c r="K37" s="9"/>
      <c r="L37" s="9"/>
      <c r="M37" s="9"/>
      <c r="N37" s="8" t="s">
        <v>8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C37"/>
      <c r="AD37"/>
      <c r="AE37"/>
      <c r="AF37"/>
      <c r="AG37"/>
      <c r="AH37"/>
      <c r="AI37"/>
      <c r="AJ37"/>
      <c r="AK37"/>
      <c r="AL37"/>
      <c r="AM37"/>
      <c r="AN37"/>
    </row>
    <row r="38" spans="1:40" ht="15" customHeight="1" x14ac:dyDescent="0.25">
      <c r="C38" s="7"/>
      <c r="D38" s="7"/>
      <c r="E38" s="7"/>
      <c r="F38" s="7"/>
      <c r="G38" s="7"/>
      <c r="H38" s="7"/>
      <c r="I38" s="7"/>
      <c r="J38" s="7"/>
      <c r="K38" s="9"/>
      <c r="L38" s="9"/>
      <c r="M38" s="9"/>
      <c r="N38" s="8" t="s">
        <v>8</v>
      </c>
      <c r="P38" s="113" t="s">
        <v>121</v>
      </c>
      <c r="Q38" s="114"/>
      <c r="R38" s="115" t="str">
        <f>IF(S15-H16&gt;S22,"&gt;",IF(S15-H16&lt;S22,"&lt;","="))</f>
        <v>&lt;</v>
      </c>
      <c r="S38" s="114" t="s">
        <v>97</v>
      </c>
      <c r="T38" s="114"/>
      <c r="U38" s="116" t="s">
        <v>114</v>
      </c>
      <c r="V38" s="117" t="str">
        <f>IF(S15-H16&gt;S22,"liquidate",IF(S15-H16&lt;S22,"continue operations","doesn't matter"))</f>
        <v>continue operations</v>
      </c>
      <c r="W38" s="118"/>
      <c r="X38" s="7" t="s">
        <v>122</v>
      </c>
      <c r="Y38" s="7"/>
      <c r="Z38" s="7"/>
      <c r="AA38" s="7"/>
      <c r="AB38" s="8" t="s">
        <v>8</v>
      </c>
      <c r="AC38"/>
      <c r="AD38"/>
      <c r="AE38"/>
      <c r="AF38"/>
      <c r="AG38"/>
      <c r="AH38"/>
      <c r="AI38"/>
      <c r="AJ38"/>
      <c r="AK38"/>
      <c r="AL38"/>
      <c r="AM38"/>
      <c r="AN38"/>
    </row>
    <row r="39" spans="1:40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Z39" s="7"/>
      <c r="AA39" s="7"/>
      <c r="AB39" s="8" t="s">
        <v>8</v>
      </c>
      <c r="AC39"/>
      <c r="AD39"/>
      <c r="AE39"/>
      <c r="AF39"/>
      <c r="AG39"/>
      <c r="AH39"/>
      <c r="AI39"/>
      <c r="AJ39"/>
      <c r="AK39"/>
      <c r="AL39"/>
      <c r="AM39"/>
      <c r="AN39"/>
    </row>
    <row r="40" spans="1:40" ht="15" customHeight="1" x14ac:dyDescent="0.25">
      <c r="N40" s="8" t="s">
        <v>8</v>
      </c>
      <c r="Z40" s="7"/>
      <c r="AA40" s="7"/>
      <c r="AB40" s="8" t="s">
        <v>8</v>
      </c>
      <c r="AC40"/>
      <c r="AD40"/>
      <c r="AE40"/>
      <c r="AF40"/>
      <c r="AG40"/>
      <c r="AH40"/>
      <c r="AI40"/>
      <c r="AJ40"/>
      <c r="AK40"/>
      <c r="AL40"/>
      <c r="AM40"/>
      <c r="AN40"/>
    </row>
    <row r="41" spans="1:40" ht="15" customHeight="1" x14ac:dyDescent="0.25">
      <c r="N41" s="8" t="s">
        <v>8</v>
      </c>
      <c r="AA41" s="7"/>
      <c r="AB41" s="8" t="s">
        <v>8</v>
      </c>
      <c r="AC41"/>
      <c r="AD41"/>
      <c r="AE41"/>
      <c r="AF41"/>
      <c r="AG41"/>
      <c r="AH41"/>
      <c r="AI41"/>
      <c r="AJ41"/>
      <c r="AK41"/>
      <c r="AL41"/>
      <c r="AM41"/>
      <c r="AN41"/>
    </row>
    <row r="42" spans="1:40" ht="15" customHeight="1" x14ac:dyDescent="0.25">
      <c r="N42" s="8" t="s">
        <v>8</v>
      </c>
      <c r="AA42" s="7"/>
      <c r="AB42" s="8" t="s">
        <v>8</v>
      </c>
      <c r="AC42"/>
      <c r="AD42"/>
      <c r="AE42"/>
      <c r="AF42"/>
      <c r="AG42"/>
      <c r="AH42"/>
      <c r="AI42"/>
      <c r="AJ42"/>
      <c r="AK42"/>
      <c r="AL42"/>
      <c r="AM42"/>
      <c r="AN42"/>
    </row>
    <row r="43" spans="1:40" ht="15" customHeight="1" x14ac:dyDescent="0.25">
      <c r="N43" s="8" t="s">
        <v>8</v>
      </c>
      <c r="AA43" s="7"/>
      <c r="AB43" s="8" t="s">
        <v>8</v>
      </c>
      <c r="AC43"/>
      <c r="AD43"/>
      <c r="AE43"/>
      <c r="AF43"/>
      <c r="AG43"/>
      <c r="AH43"/>
      <c r="AI43"/>
      <c r="AJ43"/>
      <c r="AK43"/>
      <c r="AL43"/>
      <c r="AM43"/>
      <c r="AN43"/>
    </row>
    <row r="44" spans="1:40" ht="15" customHeight="1" x14ac:dyDescent="0.25">
      <c r="N44" s="8" t="s">
        <v>8</v>
      </c>
      <c r="AA44" s="7"/>
      <c r="AB44" s="8" t="s">
        <v>8</v>
      </c>
      <c r="AC44"/>
      <c r="AD44"/>
      <c r="AE44"/>
      <c r="AF44"/>
      <c r="AG44"/>
      <c r="AH44"/>
      <c r="AI44"/>
      <c r="AJ44"/>
      <c r="AK44"/>
      <c r="AL44"/>
      <c r="AM44"/>
      <c r="AN44"/>
    </row>
    <row r="45" spans="1:40" ht="15" customHeight="1" x14ac:dyDescent="0.25">
      <c r="N45" s="8" t="s">
        <v>8</v>
      </c>
      <c r="AA45" s="7"/>
      <c r="AB45" s="8" t="s">
        <v>8</v>
      </c>
      <c r="AC45"/>
      <c r="AD45"/>
      <c r="AE45"/>
      <c r="AF45"/>
      <c r="AG45"/>
      <c r="AH45"/>
      <c r="AI45"/>
      <c r="AJ45"/>
      <c r="AK45"/>
      <c r="AL45"/>
      <c r="AM45"/>
      <c r="AN45"/>
    </row>
    <row r="46" spans="1:40" ht="15" customHeight="1" x14ac:dyDescent="0.25">
      <c r="N46" s="8" t="s">
        <v>8</v>
      </c>
      <c r="AA46" s="7"/>
      <c r="AB46" s="8" t="s">
        <v>8</v>
      </c>
      <c r="AC46"/>
      <c r="AD46"/>
      <c r="AE46"/>
      <c r="AF46"/>
      <c r="AG46"/>
      <c r="AH46"/>
      <c r="AI46"/>
      <c r="AJ46"/>
      <c r="AK46"/>
      <c r="AL46"/>
      <c r="AM46"/>
      <c r="AN46"/>
    </row>
    <row r="47" spans="1:40" ht="15" customHeight="1" x14ac:dyDescent="0.25">
      <c r="N47" s="8" t="s">
        <v>8</v>
      </c>
      <c r="AA47" s="7"/>
      <c r="AB47" s="8" t="s">
        <v>8</v>
      </c>
      <c r="AC47"/>
      <c r="AD47"/>
      <c r="AE47"/>
      <c r="AF47"/>
      <c r="AG47"/>
      <c r="AH47"/>
      <c r="AI47"/>
      <c r="AJ47"/>
      <c r="AK47"/>
      <c r="AL47"/>
      <c r="AM47"/>
      <c r="AN47"/>
    </row>
    <row r="48" spans="1:40" ht="15" customHeight="1" x14ac:dyDescent="0.25">
      <c r="N48" s="8" t="s">
        <v>8</v>
      </c>
      <c r="AA48" s="7"/>
      <c r="AB48" s="8" t="s">
        <v>8</v>
      </c>
      <c r="AC48"/>
      <c r="AD48"/>
      <c r="AE48"/>
      <c r="AF48"/>
      <c r="AG48"/>
      <c r="AH48"/>
      <c r="AI48"/>
      <c r="AJ48"/>
      <c r="AK48"/>
      <c r="AL48"/>
      <c r="AM48"/>
      <c r="AN48"/>
    </row>
    <row r="49" spans="14:40" ht="15" customHeight="1" x14ac:dyDescent="0.25">
      <c r="N49" s="8" t="s">
        <v>8</v>
      </c>
      <c r="AA49" s="7"/>
      <c r="AB49" s="8" t="s">
        <v>8</v>
      </c>
      <c r="AC49"/>
      <c r="AD49"/>
      <c r="AE49"/>
      <c r="AF49"/>
      <c r="AG49"/>
      <c r="AH49"/>
      <c r="AI49"/>
      <c r="AJ49"/>
      <c r="AK49"/>
      <c r="AL49"/>
      <c r="AM49"/>
      <c r="AN49"/>
    </row>
    <row r="50" spans="14:4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/>
      <c r="AD50"/>
      <c r="AE50"/>
      <c r="AF50"/>
      <c r="AG50"/>
      <c r="AH50"/>
      <c r="AI50"/>
      <c r="AJ50"/>
      <c r="AK50"/>
      <c r="AL50"/>
      <c r="AM50"/>
      <c r="AN50"/>
    </row>
    <row r="51" spans="14:4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  <c r="AC51"/>
      <c r="AD51"/>
      <c r="AE51"/>
      <c r="AF51"/>
      <c r="AG51"/>
      <c r="AH51"/>
      <c r="AI51"/>
      <c r="AJ51"/>
      <c r="AK51"/>
      <c r="AL51"/>
      <c r="AM51"/>
      <c r="AN51"/>
    </row>
    <row r="52" spans="14:4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  <c r="AC52"/>
      <c r="AD52"/>
      <c r="AE52"/>
      <c r="AF52"/>
      <c r="AG52"/>
      <c r="AH52"/>
      <c r="AI52"/>
      <c r="AJ52"/>
      <c r="AK52"/>
      <c r="AL52"/>
      <c r="AM52"/>
      <c r="AN52"/>
    </row>
    <row r="53" spans="14:4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  <c r="AC53"/>
      <c r="AD53"/>
      <c r="AE53"/>
      <c r="AF53"/>
      <c r="AG53"/>
      <c r="AH53"/>
      <c r="AI53"/>
      <c r="AJ53"/>
      <c r="AK53"/>
      <c r="AL53"/>
      <c r="AM53"/>
      <c r="AN53"/>
    </row>
    <row r="54" spans="14:4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  <c r="AC54"/>
      <c r="AD54"/>
      <c r="AE54"/>
      <c r="AF54"/>
      <c r="AG54"/>
      <c r="AH54"/>
      <c r="AI54"/>
      <c r="AJ54"/>
      <c r="AK54"/>
      <c r="AL54"/>
      <c r="AM54"/>
      <c r="AN54"/>
    </row>
    <row r="55" spans="14:4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  <c r="AC55"/>
      <c r="AD55"/>
      <c r="AE55"/>
      <c r="AF55"/>
      <c r="AG55"/>
      <c r="AH55"/>
      <c r="AI55"/>
      <c r="AJ55"/>
      <c r="AK55"/>
      <c r="AL55"/>
      <c r="AM55"/>
      <c r="AN55"/>
    </row>
    <row r="56" spans="14:4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  <c r="AC56"/>
      <c r="AD56"/>
      <c r="AE56"/>
      <c r="AF56"/>
      <c r="AG56"/>
      <c r="AH56"/>
      <c r="AI56"/>
      <c r="AJ56"/>
      <c r="AK56"/>
      <c r="AL56"/>
      <c r="AM56"/>
      <c r="AN56"/>
    </row>
    <row r="57" spans="14:4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  <c r="AC57"/>
      <c r="AD57"/>
      <c r="AE57"/>
      <c r="AF57"/>
      <c r="AG57"/>
      <c r="AH57"/>
      <c r="AI57"/>
      <c r="AJ57"/>
      <c r="AK57"/>
      <c r="AL57"/>
      <c r="AM57"/>
      <c r="AN57"/>
    </row>
    <row r="58" spans="14:4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  <c r="AC58"/>
      <c r="AD58"/>
      <c r="AE58"/>
      <c r="AF58"/>
      <c r="AG58"/>
      <c r="AH58"/>
      <c r="AI58"/>
      <c r="AJ58"/>
      <c r="AK58"/>
      <c r="AL58"/>
      <c r="AM58"/>
      <c r="AN58"/>
    </row>
    <row r="59" spans="14:4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  <c r="AC59"/>
      <c r="AD59"/>
      <c r="AE59"/>
      <c r="AF59"/>
      <c r="AG59"/>
      <c r="AH59"/>
      <c r="AI59"/>
      <c r="AJ59"/>
      <c r="AK59"/>
      <c r="AL59"/>
      <c r="AM59"/>
      <c r="AN59"/>
    </row>
    <row r="60" spans="14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4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4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4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4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3" width="11.28515625" style="6" customWidth="1"/>
    <col min="4" max="8" width="9.140625" style="6" customWidth="1"/>
    <col min="9" max="9" width="9.140625" style="6"/>
    <col min="10" max="13" width="9.140625" style="6" customWidth="1"/>
    <col min="14" max="14" width="9.140625" style="6"/>
    <col min="15" max="15" width="11.28515625" style="6" customWidth="1"/>
    <col min="16" max="16384" width="9.140625" style="6"/>
  </cols>
  <sheetData>
    <row r="1" spans="1:40" ht="15" customHeight="1" x14ac:dyDescent="0.25">
      <c r="A1" s="5" t="s">
        <v>3</v>
      </c>
      <c r="C1" t="s">
        <v>123</v>
      </c>
      <c r="D1" s="20"/>
      <c r="M1" s="14" t="s">
        <v>7</v>
      </c>
      <c r="N1" s="21" t="s">
        <v>8</v>
      </c>
      <c r="O1"/>
      <c r="P1"/>
      <c r="Q1"/>
      <c r="AB1" s="21" t="s">
        <v>8</v>
      </c>
      <c r="AC1"/>
      <c r="AD1"/>
      <c r="AE1"/>
      <c r="AF1"/>
      <c r="AG1"/>
      <c r="AH1"/>
      <c r="AI1"/>
      <c r="AJ1"/>
      <c r="AK1"/>
      <c r="AL1"/>
      <c r="AM1"/>
      <c r="AN1"/>
    </row>
    <row r="2" spans="1:40" ht="15" customHeight="1" x14ac:dyDescent="0.25">
      <c r="A2" s="5" t="s">
        <v>4</v>
      </c>
      <c r="C2" s="15" t="s">
        <v>124</v>
      </c>
      <c r="N2" s="21" t="s">
        <v>8</v>
      </c>
      <c r="O2"/>
      <c r="P2"/>
      <c r="Q2"/>
      <c r="R2"/>
      <c r="S2"/>
      <c r="T2"/>
      <c r="AB2" s="21" t="s">
        <v>8</v>
      </c>
      <c r="AC2"/>
      <c r="AD2"/>
      <c r="AE2"/>
      <c r="AF2"/>
      <c r="AG2"/>
      <c r="AH2"/>
      <c r="AI2"/>
      <c r="AJ2"/>
      <c r="AK2"/>
      <c r="AL2"/>
      <c r="AM2"/>
      <c r="AN2"/>
    </row>
    <row r="3" spans="1:40" ht="15" customHeight="1" x14ac:dyDescent="0.25">
      <c r="A3" s="5" t="s">
        <v>5</v>
      </c>
      <c r="C3" s="6" t="s">
        <v>125</v>
      </c>
      <c r="N3" s="21" t="s">
        <v>8</v>
      </c>
      <c r="AB3" s="21" t="s">
        <v>8</v>
      </c>
      <c r="AC3"/>
      <c r="AD3"/>
      <c r="AE3"/>
      <c r="AF3"/>
      <c r="AG3"/>
      <c r="AH3"/>
      <c r="AI3"/>
      <c r="AJ3"/>
      <c r="AK3"/>
      <c r="AL3"/>
      <c r="AM3"/>
      <c r="AN3"/>
    </row>
    <row r="4" spans="1:4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8" t="s">
        <v>8</v>
      </c>
      <c r="AC4"/>
      <c r="AD4"/>
      <c r="AE4"/>
      <c r="AF4"/>
      <c r="AG4"/>
      <c r="AH4"/>
      <c r="AI4"/>
      <c r="AJ4"/>
      <c r="AK4"/>
      <c r="AL4"/>
      <c r="AM4"/>
      <c r="AN4"/>
    </row>
    <row r="5" spans="1:40" ht="15" customHeight="1" x14ac:dyDescent="0.25">
      <c r="A5" s="17" t="s">
        <v>6</v>
      </c>
      <c r="B5" s="9"/>
      <c r="C5" s="6" t="s">
        <v>126</v>
      </c>
      <c r="G5" s="9"/>
      <c r="H5" s="9"/>
      <c r="I5" s="9"/>
      <c r="J5" s="9"/>
      <c r="K5" s="9"/>
      <c r="L5" s="9"/>
      <c r="M5" s="9"/>
      <c r="N5" s="8" t="s">
        <v>8</v>
      </c>
      <c r="O5" s="62"/>
      <c r="P5" s="119"/>
      <c r="Q5" s="28"/>
      <c r="R5" s="28"/>
      <c r="S5" s="28"/>
      <c r="T5" s="120" t="s">
        <v>127</v>
      </c>
      <c r="U5" s="9"/>
      <c r="V5" s="9"/>
      <c r="W5" s="9"/>
      <c r="X5" s="9"/>
      <c r="Y5" s="9"/>
      <c r="Z5" s="9"/>
      <c r="AA5" s="9"/>
      <c r="AB5" s="8" t="s">
        <v>8</v>
      </c>
      <c r="AC5"/>
      <c r="AD5"/>
      <c r="AE5"/>
      <c r="AF5"/>
      <c r="AG5"/>
      <c r="AH5"/>
      <c r="AI5"/>
      <c r="AJ5"/>
      <c r="AK5"/>
      <c r="AL5"/>
      <c r="AM5"/>
      <c r="AN5"/>
    </row>
    <row r="6" spans="1:40" ht="15" customHeight="1" x14ac:dyDescent="0.25">
      <c r="A6" s="22"/>
      <c r="B6" s="9"/>
      <c r="G6" s="9"/>
      <c r="H6" s="9"/>
      <c r="I6" s="9"/>
      <c r="N6" s="8" t="s">
        <v>8</v>
      </c>
      <c r="O6" s="121" t="s">
        <v>128</v>
      </c>
      <c r="P6" s="122" t="s">
        <v>129</v>
      </c>
      <c r="Q6" s="26"/>
      <c r="R6" s="26"/>
      <c r="S6" s="26"/>
      <c r="T6" s="121" t="s">
        <v>24</v>
      </c>
      <c r="U6" s="9"/>
      <c r="V6" s="9"/>
      <c r="W6" s="9"/>
      <c r="X6" s="9"/>
      <c r="Y6" s="9"/>
      <c r="Z6" s="9"/>
      <c r="AA6" s="9"/>
      <c r="AB6" s="8" t="s">
        <v>8</v>
      </c>
      <c r="AC6"/>
      <c r="AD6"/>
      <c r="AE6"/>
      <c r="AF6"/>
      <c r="AG6"/>
      <c r="AH6"/>
      <c r="AI6"/>
      <c r="AJ6"/>
      <c r="AK6"/>
      <c r="AL6"/>
      <c r="AM6"/>
      <c r="AN6"/>
    </row>
    <row r="7" spans="1:40" ht="15" customHeight="1" x14ac:dyDescent="0.25">
      <c r="A7" s="9"/>
      <c r="B7" s="9"/>
      <c r="C7" s="62"/>
      <c r="D7" s="123" t="s">
        <v>130</v>
      </c>
      <c r="E7" s="123" t="s">
        <v>131</v>
      </c>
      <c r="F7" s="124" t="s">
        <v>132</v>
      </c>
      <c r="G7" s="9"/>
      <c r="N7" s="8" t="s">
        <v>8</v>
      </c>
      <c r="O7" s="125">
        <v>1</v>
      </c>
      <c r="P7" s="126" t="s">
        <v>133</v>
      </c>
      <c r="Q7" s="25"/>
      <c r="R7" s="25"/>
      <c r="S7" s="25"/>
      <c r="T7" s="57">
        <f>D9</f>
        <v>40000</v>
      </c>
      <c r="U7" s="9"/>
      <c r="V7" s="9"/>
      <c r="W7" s="9"/>
      <c r="X7" s="9"/>
      <c r="Y7" s="9"/>
      <c r="Z7" s="9"/>
      <c r="AA7" s="9"/>
      <c r="AB7" s="8" t="s">
        <v>8</v>
      </c>
      <c r="AC7"/>
      <c r="AD7"/>
      <c r="AE7"/>
      <c r="AF7"/>
      <c r="AG7"/>
      <c r="AH7"/>
      <c r="AI7"/>
      <c r="AJ7"/>
      <c r="AK7"/>
      <c r="AL7"/>
      <c r="AM7"/>
      <c r="AN7"/>
    </row>
    <row r="8" spans="1:40" ht="15" customHeight="1" x14ac:dyDescent="0.25">
      <c r="A8" s="9"/>
      <c r="B8" s="9"/>
      <c r="C8" s="121" t="s">
        <v>128</v>
      </c>
      <c r="D8" s="58" t="s">
        <v>134</v>
      </c>
      <c r="E8" s="58" t="s">
        <v>135</v>
      </c>
      <c r="F8" s="127" t="s">
        <v>134</v>
      </c>
      <c r="G8" s="9"/>
      <c r="N8" s="8" t="s">
        <v>8</v>
      </c>
      <c r="O8" s="125">
        <v>3</v>
      </c>
      <c r="P8" s="126" t="s">
        <v>136</v>
      </c>
      <c r="Q8" s="25"/>
      <c r="R8" s="25"/>
      <c r="S8" s="25"/>
      <c r="T8" s="57">
        <f>MIN(D10,E10)</f>
        <v>140000</v>
      </c>
      <c r="U8" s="9"/>
      <c r="V8" s="9"/>
      <c r="W8" s="9"/>
      <c r="X8" s="9"/>
      <c r="Y8" s="9"/>
      <c r="Z8" s="9"/>
      <c r="AA8" s="9"/>
      <c r="AB8" s="8" t="s">
        <v>8</v>
      </c>
      <c r="AC8"/>
      <c r="AD8"/>
      <c r="AE8"/>
      <c r="AF8"/>
      <c r="AG8"/>
      <c r="AH8"/>
      <c r="AI8"/>
      <c r="AJ8"/>
      <c r="AK8"/>
      <c r="AL8"/>
      <c r="AM8"/>
      <c r="AN8"/>
    </row>
    <row r="9" spans="1:40" ht="15" customHeight="1" x14ac:dyDescent="0.25">
      <c r="A9" s="9"/>
      <c r="B9" s="9"/>
      <c r="C9" s="125">
        <v>1</v>
      </c>
      <c r="D9" s="23">
        <v>40000</v>
      </c>
      <c r="E9" s="23">
        <v>34000</v>
      </c>
      <c r="F9" s="24">
        <v>40000</v>
      </c>
      <c r="G9" s="9"/>
      <c r="N9" s="8" t="s">
        <v>8</v>
      </c>
      <c r="O9" s="121">
        <v>6</v>
      </c>
      <c r="P9" s="122" t="s">
        <v>136</v>
      </c>
      <c r="Q9" s="26"/>
      <c r="R9" s="26"/>
      <c r="S9" s="26"/>
      <c r="T9" s="60">
        <f>MIN(D11,E11)</f>
        <v>16000</v>
      </c>
      <c r="U9" s="9"/>
      <c r="V9" s="9"/>
      <c r="W9" s="9"/>
      <c r="X9" s="9"/>
      <c r="Y9" s="9"/>
      <c r="Z9" s="9"/>
      <c r="AA9" s="9"/>
      <c r="AB9" s="8" t="s">
        <v>8</v>
      </c>
      <c r="AC9"/>
      <c r="AD9"/>
      <c r="AE9"/>
      <c r="AF9"/>
      <c r="AG9"/>
      <c r="AH9"/>
      <c r="AI9"/>
      <c r="AJ9"/>
      <c r="AK9"/>
      <c r="AL9"/>
      <c r="AM9"/>
      <c r="AN9"/>
    </row>
    <row r="10" spans="1:40" ht="15" customHeight="1" x14ac:dyDescent="0.25">
      <c r="A10" s="9"/>
      <c r="B10" s="9"/>
      <c r="C10" s="125">
        <v>3</v>
      </c>
      <c r="D10" s="23">
        <v>150000</v>
      </c>
      <c r="E10" s="23">
        <v>140000</v>
      </c>
      <c r="F10" s="24">
        <v>134000</v>
      </c>
      <c r="G10" s="9"/>
      <c r="N10" s="8" t="s">
        <v>8</v>
      </c>
      <c r="O10" s="9"/>
      <c r="P10" s="9"/>
      <c r="Q10" s="9"/>
      <c r="R10" s="9"/>
      <c r="S10" s="9"/>
      <c r="T10" s="128">
        <f>SUM(T7:T9)</f>
        <v>196000</v>
      </c>
      <c r="U10" s="129" t="s">
        <v>137</v>
      </c>
      <c r="V10" s="61"/>
      <c r="W10" s="9"/>
      <c r="X10" s="9"/>
      <c r="Y10" s="9"/>
      <c r="Z10" s="9"/>
      <c r="AA10" s="9"/>
      <c r="AB10" s="8" t="s">
        <v>8</v>
      </c>
      <c r="AC10"/>
      <c r="AD10"/>
      <c r="AE10"/>
      <c r="AF10"/>
      <c r="AG10"/>
      <c r="AH10"/>
      <c r="AI10"/>
      <c r="AJ10"/>
      <c r="AK10"/>
      <c r="AL10"/>
      <c r="AM10"/>
      <c r="AN10"/>
    </row>
    <row r="11" spans="1:40" ht="15" customHeight="1" x14ac:dyDescent="0.25">
      <c r="A11" s="9"/>
      <c r="B11" s="9"/>
      <c r="C11" s="121">
        <v>6</v>
      </c>
      <c r="D11" s="59">
        <v>16000</v>
      </c>
      <c r="E11" s="59">
        <v>16000</v>
      </c>
      <c r="F11" s="27">
        <v>14000</v>
      </c>
      <c r="G11" s="9"/>
      <c r="N11" s="8" t="s">
        <v>8</v>
      </c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8" t="s">
        <v>8</v>
      </c>
      <c r="AC11"/>
      <c r="AD11"/>
      <c r="AE11"/>
      <c r="AF11"/>
      <c r="AG11"/>
      <c r="AH11"/>
      <c r="AI11"/>
      <c r="AJ11"/>
      <c r="AK11"/>
      <c r="AL11"/>
      <c r="AM11"/>
      <c r="AN11"/>
    </row>
    <row r="12" spans="1:40" ht="1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N12" s="8" t="s">
        <v>8</v>
      </c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8" t="s">
        <v>8</v>
      </c>
      <c r="AC12"/>
      <c r="AD12"/>
      <c r="AE12"/>
      <c r="AF12"/>
      <c r="AG12"/>
      <c r="AH12"/>
      <c r="AI12"/>
      <c r="AJ12"/>
      <c r="AK12"/>
      <c r="AL12"/>
      <c r="AM12"/>
      <c r="AN12"/>
    </row>
    <row r="13" spans="1:40" ht="15" customHeight="1" x14ac:dyDescent="0.25">
      <c r="A13" s="9"/>
      <c r="B13" s="9"/>
      <c r="C13" s="9"/>
      <c r="D13" s="9"/>
      <c r="E13" s="9"/>
      <c r="F13" s="9"/>
      <c r="G13" s="9"/>
      <c r="H13" s="9"/>
      <c r="I13" s="9"/>
      <c r="N13" s="8" t="s">
        <v>8</v>
      </c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8" t="s">
        <v>8</v>
      </c>
      <c r="AC13"/>
      <c r="AD13"/>
      <c r="AE13"/>
      <c r="AF13"/>
      <c r="AG13"/>
      <c r="AH13"/>
      <c r="AI13"/>
      <c r="AJ13"/>
      <c r="AK13"/>
      <c r="AL13"/>
      <c r="AM13"/>
      <c r="AN13"/>
    </row>
    <row r="14" spans="1:40" ht="15" customHeight="1" x14ac:dyDescent="0.25">
      <c r="A14" s="17" t="s">
        <v>11</v>
      </c>
      <c r="B14" s="9"/>
      <c r="C14" s="9" t="s">
        <v>138</v>
      </c>
      <c r="D14" s="9"/>
      <c r="E14" s="9"/>
      <c r="F14" s="9"/>
      <c r="G14" s="9"/>
      <c r="H14" s="9"/>
      <c r="I14" s="9"/>
      <c r="N14" s="8" t="s">
        <v>8</v>
      </c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8" t="s">
        <v>8</v>
      </c>
      <c r="AC14"/>
      <c r="AD14"/>
      <c r="AE14"/>
      <c r="AF14"/>
      <c r="AG14"/>
      <c r="AH14"/>
      <c r="AI14"/>
      <c r="AJ14"/>
      <c r="AK14"/>
      <c r="AL14"/>
      <c r="AM14"/>
      <c r="AN14"/>
    </row>
    <row r="15" spans="1:40" ht="15" customHeight="1" x14ac:dyDescent="0.25">
      <c r="A15" s="9"/>
      <c r="B15" s="9"/>
      <c r="C15" s="9"/>
      <c r="D15" s="9"/>
      <c r="E15" s="9"/>
      <c r="F15" s="9"/>
      <c r="G15" s="9"/>
      <c r="H15" s="9"/>
      <c r="I15" s="9"/>
      <c r="N15" s="8" t="s">
        <v>8</v>
      </c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8" t="s">
        <v>8</v>
      </c>
      <c r="AC15"/>
      <c r="AD15"/>
      <c r="AE15"/>
      <c r="AF15"/>
      <c r="AG15"/>
      <c r="AH15"/>
      <c r="AI15"/>
      <c r="AJ15"/>
      <c r="AK15"/>
      <c r="AL15"/>
      <c r="AM15"/>
      <c r="AN15"/>
    </row>
    <row r="16" spans="1:40" ht="15" customHeight="1" x14ac:dyDescent="0.25">
      <c r="A16" s="9"/>
      <c r="B16" s="9"/>
      <c r="C16" s="9"/>
      <c r="D16" s="9"/>
      <c r="E16" s="9"/>
      <c r="F16" s="9"/>
      <c r="G16" s="9"/>
      <c r="H16" s="9"/>
      <c r="I16" s="9"/>
      <c r="N16" s="8" t="s">
        <v>8</v>
      </c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8" t="s">
        <v>8</v>
      </c>
      <c r="AC16"/>
      <c r="AD16"/>
      <c r="AE16"/>
      <c r="AF16"/>
      <c r="AG16"/>
      <c r="AH16"/>
      <c r="AI16"/>
      <c r="AJ16"/>
      <c r="AK16"/>
      <c r="AL16"/>
      <c r="AM16"/>
      <c r="AN16"/>
    </row>
    <row r="17" spans="1:40" ht="15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N17" s="8" t="s">
        <v>8</v>
      </c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8" t="s">
        <v>8</v>
      </c>
      <c r="AC17"/>
      <c r="AD17"/>
      <c r="AE17"/>
      <c r="AF17"/>
      <c r="AG17"/>
      <c r="AH17"/>
      <c r="AI17"/>
      <c r="AJ17"/>
      <c r="AK17"/>
      <c r="AL17"/>
      <c r="AM17"/>
      <c r="AN17"/>
    </row>
    <row r="18" spans="1:40" ht="15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N18" s="8" t="s">
        <v>8</v>
      </c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8" t="s">
        <v>8</v>
      </c>
      <c r="AC18"/>
      <c r="AD18"/>
      <c r="AE18"/>
      <c r="AF18"/>
      <c r="AG18"/>
      <c r="AH18"/>
      <c r="AI18"/>
      <c r="AJ18"/>
      <c r="AK18"/>
      <c r="AL18"/>
      <c r="AM18"/>
      <c r="AN18"/>
    </row>
    <row r="19" spans="1:40" ht="15" customHeight="1" x14ac:dyDescent="0.25">
      <c r="A19" s="9"/>
      <c r="B19" s="9"/>
      <c r="C19" s="9"/>
      <c r="D19" s="9"/>
      <c r="E19" s="9"/>
      <c r="F19" s="9"/>
      <c r="G19" s="9"/>
      <c r="H19" s="9"/>
      <c r="I19" s="9"/>
      <c r="N19" s="8" t="s">
        <v>8</v>
      </c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8" t="s">
        <v>8</v>
      </c>
      <c r="AC19"/>
      <c r="AD19"/>
      <c r="AE19"/>
      <c r="AF19"/>
      <c r="AG19"/>
      <c r="AH19"/>
      <c r="AI19"/>
      <c r="AJ19"/>
      <c r="AK19"/>
      <c r="AL19"/>
      <c r="AM19"/>
      <c r="AN19"/>
    </row>
    <row r="20" spans="1:40" ht="15" customHeight="1" x14ac:dyDescent="0.25">
      <c r="A20" s="9"/>
      <c r="B20" s="9"/>
      <c r="C20" s="9"/>
      <c r="D20" s="9"/>
      <c r="E20" s="9"/>
      <c r="F20" s="9"/>
      <c r="G20" s="9"/>
      <c r="H20" s="9"/>
      <c r="I20" s="9"/>
      <c r="N20" s="8" t="s">
        <v>8</v>
      </c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8" t="s">
        <v>8</v>
      </c>
      <c r="AC20"/>
      <c r="AD20"/>
      <c r="AE20"/>
      <c r="AF20"/>
      <c r="AG20"/>
      <c r="AH20"/>
      <c r="AI20"/>
      <c r="AJ20"/>
      <c r="AK20"/>
      <c r="AL20"/>
      <c r="AM20"/>
      <c r="AN20"/>
    </row>
    <row r="21" spans="1:40" ht="15" customHeight="1" x14ac:dyDescent="0.25">
      <c r="A21" s="9"/>
      <c r="B21" s="9"/>
      <c r="C21" s="9"/>
      <c r="D21" s="9"/>
      <c r="E21" s="9"/>
      <c r="F21" s="9"/>
      <c r="G21" s="9"/>
      <c r="H21" s="9"/>
      <c r="I21" s="9"/>
      <c r="N21" s="8" t="s">
        <v>8</v>
      </c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8" t="s">
        <v>8</v>
      </c>
      <c r="AC21"/>
      <c r="AD21"/>
      <c r="AE21"/>
      <c r="AF21"/>
      <c r="AG21"/>
      <c r="AH21"/>
      <c r="AI21"/>
      <c r="AJ21"/>
      <c r="AK21"/>
      <c r="AL21"/>
      <c r="AM21"/>
      <c r="AN21"/>
    </row>
    <row r="22" spans="1:40" ht="15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N22" s="8" t="s">
        <v>8</v>
      </c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8" t="s">
        <v>8</v>
      </c>
      <c r="AC22"/>
      <c r="AD22"/>
      <c r="AE22"/>
      <c r="AF22"/>
      <c r="AG22"/>
      <c r="AH22"/>
      <c r="AI22"/>
      <c r="AJ22"/>
      <c r="AK22"/>
      <c r="AL22"/>
      <c r="AM22"/>
      <c r="AN22"/>
    </row>
    <row r="23" spans="1:40" ht="15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16"/>
      <c r="K23" s="16"/>
      <c r="L23" s="16"/>
      <c r="M23" s="16"/>
      <c r="N23" s="8" t="s">
        <v>8</v>
      </c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8" t="s">
        <v>8</v>
      </c>
      <c r="AC23"/>
      <c r="AD23"/>
      <c r="AE23"/>
      <c r="AF23"/>
      <c r="AG23"/>
      <c r="AH23"/>
      <c r="AI23"/>
      <c r="AJ23"/>
      <c r="AK23"/>
      <c r="AL23"/>
      <c r="AM23"/>
      <c r="AN23"/>
    </row>
    <row r="24" spans="1:40" ht="15" customHeight="1" x14ac:dyDescent="0.25">
      <c r="A24" s="9"/>
      <c r="B24" s="9"/>
      <c r="C24" s="9"/>
      <c r="D24" s="9"/>
      <c r="E24" s="9"/>
      <c r="F24" s="9"/>
      <c r="G24" s="9"/>
      <c r="H24" s="9"/>
      <c r="I24" s="9"/>
      <c r="J24" s="16"/>
      <c r="K24" s="16"/>
      <c r="L24" s="16"/>
      <c r="M24" s="16"/>
      <c r="N24" s="8" t="s">
        <v>8</v>
      </c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8" t="s">
        <v>8</v>
      </c>
      <c r="AC24"/>
      <c r="AD24"/>
      <c r="AE24"/>
      <c r="AF24"/>
      <c r="AG24"/>
      <c r="AH24"/>
      <c r="AI24"/>
      <c r="AJ24"/>
      <c r="AK24"/>
      <c r="AL24"/>
      <c r="AM24"/>
      <c r="AN24"/>
    </row>
    <row r="25" spans="1:40" ht="1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16"/>
      <c r="K25" s="16"/>
      <c r="L25" s="16"/>
      <c r="M25" s="16"/>
      <c r="N25" s="8" t="s">
        <v>8</v>
      </c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8" t="s">
        <v>8</v>
      </c>
      <c r="AC25"/>
      <c r="AD25"/>
      <c r="AE25"/>
      <c r="AF25"/>
      <c r="AG25"/>
      <c r="AH25"/>
      <c r="AI25"/>
      <c r="AJ25"/>
      <c r="AK25"/>
      <c r="AL25"/>
      <c r="AM25"/>
      <c r="AN25"/>
    </row>
    <row r="26" spans="1:40" ht="15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16"/>
      <c r="K26" s="16"/>
      <c r="L26" s="16"/>
      <c r="M26" s="16"/>
      <c r="N26" s="8" t="s">
        <v>8</v>
      </c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8" t="s">
        <v>8</v>
      </c>
      <c r="AC26"/>
      <c r="AD26"/>
      <c r="AE26"/>
      <c r="AF26"/>
      <c r="AG26"/>
      <c r="AH26"/>
      <c r="AI26"/>
      <c r="AJ26"/>
      <c r="AK26"/>
      <c r="AL26"/>
      <c r="AM26"/>
      <c r="AN26"/>
    </row>
    <row r="27" spans="1:40" ht="15" customHeight="1" x14ac:dyDescent="0.25">
      <c r="A27" s="9"/>
      <c r="B27" s="9"/>
      <c r="C27" s="9"/>
      <c r="D27" s="9"/>
      <c r="E27" s="9"/>
      <c r="F27" s="9"/>
      <c r="G27" s="9"/>
      <c r="H27" s="9"/>
      <c r="I27" s="9"/>
      <c r="J27" s="16"/>
      <c r="K27" s="16"/>
      <c r="L27" s="16"/>
      <c r="M27" s="16"/>
      <c r="N27" s="8" t="s">
        <v>8</v>
      </c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8" t="s">
        <v>8</v>
      </c>
      <c r="AC27"/>
      <c r="AD27"/>
      <c r="AE27"/>
      <c r="AF27"/>
      <c r="AG27"/>
      <c r="AH27"/>
      <c r="AI27"/>
      <c r="AJ27"/>
      <c r="AK27"/>
      <c r="AL27"/>
      <c r="AM27"/>
      <c r="AN27"/>
    </row>
    <row r="28" spans="1:40" ht="15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16"/>
      <c r="K28" s="16"/>
      <c r="L28" s="16"/>
      <c r="M28" s="16"/>
      <c r="N28" s="8" t="s">
        <v>8</v>
      </c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 t="s">
        <v>8</v>
      </c>
      <c r="AC28"/>
      <c r="AD28"/>
      <c r="AE28"/>
      <c r="AF28"/>
      <c r="AG28"/>
      <c r="AH28"/>
      <c r="AI28"/>
      <c r="AJ28"/>
      <c r="AK28"/>
      <c r="AL28"/>
      <c r="AM28"/>
      <c r="AN28"/>
    </row>
    <row r="29" spans="1:40" ht="15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16"/>
      <c r="K29" s="16"/>
      <c r="L29" s="16"/>
      <c r="M29" s="16"/>
      <c r="N29" s="8" t="s">
        <v>8</v>
      </c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8" t="s">
        <v>8</v>
      </c>
      <c r="AC29"/>
      <c r="AD29"/>
      <c r="AE29"/>
      <c r="AF29"/>
      <c r="AG29"/>
      <c r="AH29"/>
      <c r="AI29"/>
      <c r="AJ29"/>
      <c r="AK29"/>
      <c r="AL29"/>
      <c r="AM29"/>
      <c r="AN29"/>
    </row>
    <row r="30" spans="1:40" ht="15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16"/>
      <c r="K30" s="16"/>
      <c r="L30" s="16"/>
      <c r="M30" s="16"/>
      <c r="N30" s="8" t="s">
        <v>8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  <c r="AC30"/>
      <c r="AD30"/>
      <c r="AE30"/>
      <c r="AF30"/>
      <c r="AG30"/>
      <c r="AH30"/>
      <c r="AI30"/>
      <c r="AJ30"/>
      <c r="AK30"/>
      <c r="AL30"/>
      <c r="AM30"/>
      <c r="AN30"/>
    </row>
    <row r="31" spans="1:40" ht="15" customHeight="1" x14ac:dyDescent="0.25">
      <c r="A31" s="9"/>
      <c r="B31" s="9"/>
      <c r="C31" s="9"/>
      <c r="D31" s="9"/>
      <c r="E31" s="9"/>
      <c r="F31" s="9"/>
      <c r="G31" s="9"/>
      <c r="H31" s="9"/>
      <c r="I31" s="9"/>
      <c r="J31" s="16"/>
      <c r="K31" s="16"/>
      <c r="L31" s="16"/>
      <c r="M31" s="16"/>
      <c r="N31" s="8" t="s">
        <v>8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  <c r="AC31"/>
      <c r="AD31"/>
      <c r="AE31"/>
      <c r="AF31"/>
      <c r="AG31"/>
      <c r="AH31"/>
      <c r="AI31"/>
      <c r="AJ31"/>
      <c r="AK31"/>
      <c r="AL31"/>
      <c r="AM31"/>
      <c r="AN31"/>
    </row>
    <row r="32" spans="1:40" ht="15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16"/>
      <c r="K32" s="16"/>
      <c r="L32" s="16"/>
      <c r="M32" s="16"/>
      <c r="N32" s="8" t="s">
        <v>8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8" t="s">
        <v>8</v>
      </c>
      <c r="AC32"/>
      <c r="AD32"/>
      <c r="AE32"/>
      <c r="AF32"/>
      <c r="AG32"/>
      <c r="AH32"/>
      <c r="AI32"/>
      <c r="AJ32"/>
      <c r="AK32"/>
      <c r="AL32"/>
      <c r="AM32"/>
      <c r="AN32"/>
    </row>
    <row r="33" spans="1:40" ht="1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16"/>
      <c r="K33" s="16"/>
      <c r="L33" s="16"/>
      <c r="M33" s="16"/>
      <c r="N33" s="8" t="s">
        <v>8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  <c r="AC33"/>
      <c r="AD33"/>
      <c r="AE33"/>
      <c r="AF33"/>
      <c r="AG33"/>
      <c r="AH33"/>
      <c r="AI33"/>
      <c r="AJ33"/>
      <c r="AK33"/>
      <c r="AL33"/>
      <c r="AM33"/>
      <c r="AN33"/>
    </row>
    <row r="34" spans="1:40" ht="1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16"/>
      <c r="K34" s="16"/>
      <c r="L34" s="16"/>
      <c r="M34" s="16"/>
      <c r="N34" s="8" t="s">
        <v>8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8" t="s">
        <v>8</v>
      </c>
      <c r="AC34"/>
      <c r="AD34"/>
      <c r="AE34"/>
      <c r="AF34"/>
      <c r="AG34"/>
      <c r="AH34"/>
      <c r="AI34"/>
      <c r="AJ34"/>
      <c r="AK34"/>
      <c r="AL34"/>
      <c r="AM34"/>
      <c r="AN34"/>
    </row>
    <row r="35" spans="1:40" ht="15" customHeight="1" x14ac:dyDescent="0.25">
      <c r="A35" s="9"/>
      <c r="B35" s="9"/>
      <c r="C35" s="9"/>
      <c r="D35" s="9"/>
      <c r="E35" s="9"/>
      <c r="F35" s="9"/>
      <c r="G35" s="9"/>
      <c r="H35" s="9"/>
      <c r="I35" s="9"/>
      <c r="J35" s="16"/>
      <c r="K35" s="16"/>
      <c r="L35" s="16"/>
      <c r="M35" s="16"/>
      <c r="N35" s="8" t="s">
        <v>8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  <c r="AC35"/>
      <c r="AD35"/>
      <c r="AE35"/>
      <c r="AF35"/>
      <c r="AG35"/>
      <c r="AH35"/>
      <c r="AI35"/>
      <c r="AJ35"/>
      <c r="AK35"/>
      <c r="AL35"/>
      <c r="AM35"/>
      <c r="AN35"/>
    </row>
    <row r="36" spans="1:40" ht="15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16"/>
      <c r="K36" s="16"/>
      <c r="L36" s="16"/>
      <c r="M36" s="16"/>
      <c r="N36" s="8" t="s">
        <v>8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8" t="s">
        <v>8</v>
      </c>
      <c r="AC36"/>
      <c r="AD36"/>
      <c r="AE36"/>
      <c r="AF36"/>
      <c r="AG36"/>
      <c r="AH36"/>
      <c r="AI36"/>
      <c r="AJ36"/>
      <c r="AK36"/>
      <c r="AL36"/>
      <c r="AM36"/>
      <c r="AN36"/>
    </row>
    <row r="37" spans="1:40" ht="15" customHeight="1" x14ac:dyDescent="0.25">
      <c r="A37" s="9"/>
      <c r="B37" s="9"/>
      <c r="C37" s="9"/>
      <c r="D37" s="9"/>
      <c r="E37" s="9"/>
      <c r="F37" s="9"/>
      <c r="G37" s="9"/>
      <c r="H37" s="9"/>
      <c r="I37" s="9"/>
      <c r="J37" s="16"/>
      <c r="K37" s="16"/>
      <c r="L37" s="16"/>
      <c r="M37" s="16"/>
      <c r="N37" s="8" t="s">
        <v>8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C37"/>
      <c r="AD37"/>
      <c r="AE37"/>
      <c r="AF37"/>
      <c r="AG37"/>
      <c r="AH37"/>
      <c r="AI37"/>
      <c r="AJ37"/>
      <c r="AK37"/>
      <c r="AL37"/>
      <c r="AM37"/>
      <c r="AN37"/>
    </row>
    <row r="38" spans="1:40" ht="15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16"/>
      <c r="K38" s="16"/>
      <c r="L38" s="16"/>
      <c r="M38" s="16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/>
      <c r="AD38"/>
      <c r="AE38"/>
      <c r="AF38"/>
      <c r="AG38"/>
      <c r="AH38"/>
      <c r="AI38"/>
      <c r="AJ38"/>
      <c r="AK38"/>
      <c r="AL38"/>
      <c r="AM38"/>
      <c r="AN38"/>
    </row>
    <row r="39" spans="1:40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16"/>
      <c r="K39" s="16"/>
      <c r="L39" s="16"/>
      <c r="M39" s="16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  <c r="AC39"/>
      <c r="AD39"/>
      <c r="AE39"/>
      <c r="AF39"/>
      <c r="AG39"/>
      <c r="AH39"/>
      <c r="AI39"/>
      <c r="AJ39"/>
      <c r="AK39"/>
      <c r="AL39"/>
      <c r="AM39"/>
      <c r="AN39"/>
    </row>
    <row r="40" spans="1:40" ht="15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16"/>
      <c r="K40" s="16"/>
      <c r="L40" s="16"/>
      <c r="M40" s="16"/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/>
      <c r="AD40"/>
      <c r="AE40"/>
      <c r="AF40"/>
      <c r="AG40"/>
      <c r="AH40"/>
      <c r="AI40"/>
      <c r="AJ40"/>
      <c r="AK40"/>
      <c r="AL40"/>
      <c r="AM40"/>
      <c r="AN40"/>
    </row>
    <row r="41" spans="1:40" ht="1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16"/>
      <c r="K41" s="16"/>
      <c r="L41" s="16"/>
      <c r="M41" s="16"/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/>
      <c r="AD41"/>
      <c r="AE41"/>
      <c r="AF41"/>
      <c r="AG41"/>
      <c r="AH41"/>
      <c r="AI41"/>
      <c r="AJ41"/>
      <c r="AK41"/>
      <c r="AL41"/>
      <c r="AM41"/>
      <c r="AN41"/>
    </row>
    <row r="42" spans="1:40" ht="15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16"/>
      <c r="K42" s="16"/>
      <c r="L42" s="16"/>
      <c r="M42" s="16"/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/>
      <c r="AD42"/>
      <c r="AE42"/>
      <c r="AF42"/>
      <c r="AG42"/>
      <c r="AH42"/>
      <c r="AI42"/>
      <c r="AJ42"/>
      <c r="AK42"/>
      <c r="AL42"/>
      <c r="AM42"/>
      <c r="AN42"/>
    </row>
    <row r="43" spans="1:40" ht="15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16"/>
      <c r="K43" s="16"/>
      <c r="L43" s="16"/>
      <c r="M43" s="16"/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/>
      <c r="AD43"/>
      <c r="AE43"/>
      <c r="AF43"/>
      <c r="AG43"/>
      <c r="AH43"/>
      <c r="AI43"/>
      <c r="AJ43"/>
      <c r="AK43"/>
      <c r="AL43"/>
      <c r="AM43"/>
      <c r="AN43"/>
    </row>
    <row r="44" spans="1:40" ht="15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16"/>
      <c r="K44" s="16"/>
      <c r="L44" s="16"/>
      <c r="M44" s="16"/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/>
      <c r="AD44"/>
      <c r="AE44"/>
      <c r="AF44"/>
      <c r="AG44"/>
      <c r="AH44"/>
      <c r="AI44"/>
      <c r="AJ44"/>
      <c r="AK44"/>
      <c r="AL44"/>
      <c r="AM44"/>
      <c r="AN44"/>
    </row>
    <row r="45" spans="1:40" ht="15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16"/>
      <c r="K45" s="16"/>
      <c r="L45" s="16"/>
      <c r="M45" s="16"/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/>
      <c r="AD45"/>
      <c r="AE45"/>
      <c r="AF45"/>
      <c r="AG45"/>
      <c r="AH45"/>
      <c r="AI45"/>
      <c r="AJ45"/>
      <c r="AK45"/>
      <c r="AL45"/>
      <c r="AM45"/>
      <c r="AN45"/>
    </row>
    <row r="46" spans="1:40" ht="15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16"/>
      <c r="K46" s="16"/>
      <c r="L46" s="16"/>
      <c r="M46" s="16"/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/>
      <c r="AD46"/>
      <c r="AE46"/>
      <c r="AF46"/>
      <c r="AG46"/>
      <c r="AH46"/>
      <c r="AI46"/>
      <c r="AJ46"/>
      <c r="AK46"/>
      <c r="AL46"/>
      <c r="AM46"/>
      <c r="AN46"/>
    </row>
    <row r="47" spans="1:40" ht="15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16"/>
      <c r="K47" s="16"/>
      <c r="L47" s="16"/>
      <c r="M47" s="16"/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/>
      <c r="AD47"/>
      <c r="AE47"/>
      <c r="AF47"/>
      <c r="AG47"/>
      <c r="AH47"/>
      <c r="AI47"/>
      <c r="AJ47"/>
      <c r="AK47"/>
      <c r="AL47"/>
      <c r="AM47"/>
      <c r="AN47"/>
    </row>
    <row r="48" spans="1:40" ht="15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16"/>
      <c r="K48" s="16"/>
      <c r="L48" s="16"/>
      <c r="M48" s="16"/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/>
      <c r="AD48"/>
      <c r="AE48"/>
      <c r="AF48"/>
      <c r="AG48"/>
      <c r="AH48"/>
      <c r="AI48"/>
      <c r="AJ48"/>
      <c r="AK48"/>
      <c r="AL48"/>
      <c r="AM48"/>
      <c r="AN48"/>
    </row>
    <row r="49" spans="1:40" ht="15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16"/>
      <c r="K49" s="16"/>
      <c r="L49" s="16"/>
      <c r="M49" s="16"/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/>
      <c r="AD49"/>
      <c r="AE49"/>
      <c r="AF49"/>
      <c r="AG49"/>
      <c r="AH49"/>
      <c r="AI49"/>
      <c r="AJ49"/>
      <c r="AK49"/>
      <c r="AL49"/>
      <c r="AM49"/>
      <c r="AN49"/>
    </row>
    <row r="50" spans="1:40" ht="15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16"/>
      <c r="K50" s="16"/>
      <c r="L50" s="16"/>
      <c r="M50" s="16"/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/>
      <c r="AD50"/>
      <c r="AE50"/>
      <c r="AF50"/>
      <c r="AG50"/>
      <c r="AH50"/>
      <c r="AI50"/>
      <c r="AJ50"/>
      <c r="AK50"/>
      <c r="AL50"/>
      <c r="AM50"/>
      <c r="AN50"/>
    </row>
    <row r="51" spans="1:40" ht="15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16"/>
      <c r="K51" s="16"/>
      <c r="L51" s="16"/>
      <c r="M51" s="16"/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  <c r="AC51"/>
      <c r="AD51"/>
      <c r="AE51"/>
      <c r="AF51"/>
      <c r="AG51"/>
      <c r="AH51"/>
      <c r="AI51"/>
      <c r="AJ51"/>
      <c r="AK51"/>
      <c r="AL51"/>
      <c r="AM51"/>
      <c r="AN51"/>
    </row>
    <row r="52" spans="1:40" ht="15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16"/>
      <c r="K52" s="16"/>
      <c r="L52" s="16"/>
      <c r="M52" s="16"/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  <c r="AC52"/>
      <c r="AD52"/>
      <c r="AE52"/>
      <c r="AF52"/>
      <c r="AG52"/>
      <c r="AH52"/>
      <c r="AI52"/>
      <c r="AJ52"/>
      <c r="AK52"/>
      <c r="AL52"/>
      <c r="AM52"/>
      <c r="AN52"/>
    </row>
    <row r="53" spans="1:40" ht="15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16"/>
      <c r="K53" s="16"/>
      <c r="L53" s="16"/>
      <c r="M53" s="16"/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  <c r="AC53"/>
      <c r="AD53"/>
      <c r="AE53"/>
      <c r="AF53"/>
      <c r="AG53"/>
      <c r="AH53"/>
      <c r="AI53"/>
      <c r="AJ53"/>
      <c r="AK53"/>
      <c r="AL53"/>
      <c r="AM53"/>
      <c r="AN53"/>
    </row>
    <row r="54" spans="1:40" ht="15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16"/>
      <c r="K54" s="16"/>
      <c r="L54" s="16"/>
      <c r="M54" s="16"/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  <c r="AC54"/>
      <c r="AD54"/>
      <c r="AE54"/>
      <c r="AF54"/>
      <c r="AG54"/>
      <c r="AH54"/>
      <c r="AI54"/>
      <c r="AJ54"/>
      <c r="AK54"/>
      <c r="AL54"/>
      <c r="AM54"/>
      <c r="AN54"/>
    </row>
    <row r="55" spans="1:40" ht="15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16"/>
      <c r="K55" s="16"/>
      <c r="L55" s="16"/>
      <c r="M55" s="16"/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  <c r="AC55"/>
      <c r="AD55"/>
      <c r="AE55"/>
      <c r="AF55"/>
      <c r="AG55"/>
      <c r="AH55"/>
      <c r="AI55"/>
      <c r="AJ55"/>
      <c r="AK55"/>
      <c r="AL55"/>
      <c r="AM55"/>
      <c r="AN55"/>
    </row>
    <row r="56" spans="1:40" ht="15" customHeight="1" x14ac:dyDescent="0.25">
      <c r="A56" s="9"/>
      <c r="B56" s="9"/>
      <c r="C56" s="9"/>
      <c r="D56" s="9"/>
      <c r="E56" s="9"/>
      <c r="F56" s="9"/>
      <c r="G56" s="9"/>
      <c r="H56" s="9"/>
      <c r="I56" s="9"/>
      <c r="J56" s="16"/>
      <c r="K56" s="16"/>
      <c r="L56" s="16"/>
      <c r="M56" s="16"/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  <c r="AC56"/>
      <c r="AD56"/>
      <c r="AE56"/>
      <c r="AF56"/>
      <c r="AG56"/>
      <c r="AH56"/>
      <c r="AI56"/>
      <c r="AJ56"/>
      <c r="AK56"/>
      <c r="AL56"/>
      <c r="AM56"/>
      <c r="AN56"/>
    </row>
    <row r="57" spans="1:40" ht="15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16"/>
      <c r="K57" s="16"/>
      <c r="L57" s="16"/>
      <c r="M57" s="16"/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  <c r="AC57"/>
      <c r="AD57"/>
      <c r="AE57"/>
      <c r="AF57"/>
      <c r="AG57"/>
      <c r="AH57"/>
      <c r="AI57"/>
      <c r="AJ57"/>
      <c r="AK57"/>
      <c r="AL57"/>
      <c r="AM57"/>
      <c r="AN57"/>
    </row>
    <row r="58" spans="1:40" ht="15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16"/>
      <c r="K58" s="16"/>
      <c r="L58" s="16"/>
      <c r="M58" s="16"/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  <c r="AC58"/>
      <c r="AD58"/>
      <c r="AE58"/>
      <c r="AF58"/>
      <c r="AG58"/>
      <c r="AH58"/>
      <c r="AI58"/>
      <c r="AJ58"/>
      <c r="AK58"/>
      <c r="AL58"/>
      <c r="AM58"/>
      <c r="AN58"/>
    </row>
    <row r="59" spans="1:40" ht="15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16"/>
      <c r="K59" s="16"/>
      <c r="L59" s="16"/>
      <c r="M59" s="16"/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  <c r="AC59"/>
      <c r="AD59"/>
      <c r="AE59"/>
      <c r="AF59"/>
      <c r="AG59"/>
      <c r="AH59"/>
      <c r="AI59"/>
      <c r="AJ59"/>
      <c r="AK59"/>
      <c r="AL59"/>
      <c r="AM59"/>
      <c r="AN59"/>
    </row>
    <row r="60" spans="1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6384" width="9.140625" style="6"/>
  </cols>
  <sheetData>
    <row r="1" spans="1:40" ht="15" customHeight="1" x14ac:dyDescent="0.25">
      <c r="A1" s="5" t="s">
        <v>3</v>
      </c>
      <c r="C1" t="s">
        <v>139</v>
      </c>
      <c r="D1" s="20"/>
      <c r="E1" s="20"/>
      <c r="M1" s="14" t="s">
        <v>7</v>
      </c>
      <c r="N1" s="21" t="s">
        <v>8</v>
      </c>
      <c r="Y1" s="7"/>
      <c r="Z1" s="7"/>
      <c r="AA1" s="7"/>
      <c r="AB1" s="8" t="s">
        <v>8</v>
      </c>
      <c r="AC1"/>
      <c r="AD1"/>
      <c r="AE1"/>
      <c r="AF1"/>
      <c r="AG1"/>
      <c r="AH1"/>
      <c r="AI1"/>
      <c r="AJ1"/>
      <c r="AK1"/>
      <c r="AL1"/>
      <c r="AM1"/>
      <c r="AN1"/>
    </row>
    <row r="2" spans="1:40" ht="15" customHeight="1" x14ac:dyDescent="0.25">
      <c r="A2" s="5" t="s">
        <v>4</v>
      </c>
      <c r="C2" s="6" t="s">
        <v>140</v>
      </c>
      <c r="N2" s="21" t="s">
        <v>8</v>
      </c>
      <c r="Y2" s="7"/>
      <c r="Z2" s="7"/>
      <c r="AA2" s="7"/>
      <c r="AB2" s="8" t="s">
        <v>8</v>
      </c>
      <c r="AC2"/>
      <c r="AD2"/>
      <c r="AE2"/>
      <c r="AF2"/>
      <c r="AG2"/>
      <c r="AH2"/>
      <c r="AI2"/>
      <c r="AJ2"/>
      <c r="AK2"/>
      <c r="AL2"/>
      <c r="AM2"/>
      <c r="AN2"/>
    </row>
    <row r="3" spans="1:40" ht="15" customHeight="1" x14ac:dyDescent="0.25">
      <c r="A3" s="5" t="s">
        <v>5</v>
      </c>
      <c r="C3" s="6" t="s">
        <v>34</v>
      </c>
      <c r="N3" s="21" t="s">
        <v>8</v>
      </c>
      <c r="O3" s="130" t="s">
        <v>141</v>
      </c>
      <c r="P3" s="6" t="s">
        <v>142</v>
      </c>
      <c r="Y3" s="7"/>
      <c r="Z3" s="7"/>
      <c r="AA3" s="7"/>
      <c r="AB3" s="8" t="s">
        <v>8</v>
      </c>
      <c r="AC3"/>
      <c r="AD3"/>
      <c r="AE3"/>
      <c r="AF3"/>
      <c r="AG3"/>
      <c r="AH3"/>
      <c r="AI3"/>
      <c r="AJ3"/>
      <c r="AK3"/>
      <c r="AL3"/>
      <c r="AM3"/>
      <c r="AN3"/>
    </row>
    <row r="4" spans="1:4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Y4" s="7"/>
      <c r="Z4" s="7"/>
      <c r="AA4" s="7"/>
      <c r="AB4" s="8" t="s">
        <v>8</v>
      </c>
      <c r="AC4"/>
      <c r="AD4"/>
      <c r="AE4"/>
      <c r="AF4"/>
      <c r="AG4"/>
      <c r="AH4"/>
      <c r="AI4"/>
      <c r="AJ4"/>
      <c r="AK4"/>
      <c r="AL4"/>
      <c r="AM4"/>
      <c r="AN4"/>
    </row>
    <row r="5" spans="1:40" ht="15" customHeight="1" x14ac:dyDescent="0.25">
      <c r="A5" s="17" t="s">
        <v>11</v>
      </c>
      <c r="C5" s="7" t="s">
        <v>143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O5" s="7"/>
      <c r="P5" s="7" t="s">
        <v>144</v>
      </c>
      <c r="Q5" s="7"/>
      <c r="R5" s="7"/>
      <c r="S5" s="7"/>
      <c r="T5" s="7"/>
      <c r="U5" s="131" t="s">
        <v>145</v>
      </c>
      <c r="V5" s="132" t="s">
        <v>146</v>
      </c>
      <c r="W5" s="7"/>
      <c r="X5" s="7"/>
      <c r="Y5" s="7"/>
      <c r="Z5" s="7"/>
      <c r="AA5" s="7"/>
      <c r="AB5" s="8" t="s">
        <v>8</v>
      </c>
      <c r="AC5"/>
      <c r="AD5"/>
      <c r="AE5"/>
      <c r="AF5"/>
      <c r="AG5"/>
      <c r="AH5"/>
      <c r="AI5"/>
      <c r="AJ5"/>
      <c r="AK5"/>
      <c r="AL5"/>
      <c r="AM5"/>
      <c r="AN5"/>
    </row>
    <row r="6" spans="1:40" ht="15" customHeight="1" x14ac:dyDescent="0.25">
      <c r="C6" s="8" t="s">
        <v>68</v>
      </c>
      <c r="D6" s="7" t="s">
        <v>147</v>
      </c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P6" s="7" t="s">
        <v>148</v>
      </c>
      <c r="Q6" s="7"/>
      <c r="R6" s="8" t="s">
        <v>113</v>
      </c>
      <c r="S6" s="8">
        <v>200</v>
      </c>
      <c r="T6" s="7" t="s">
        <v>149</v>
      </c>
      <c r="U6" s="131" t="s">
        <v>145</v>
      </c>
      <c r="V6" s="8" t="str">
        <f>IF(E11&gt;S6,"yes","no")</f>
        <v>yes</v>
      </c>
      <c r="W6" s="7"/>
      <c r="X6" s="7"/>
      <c r="Y6" s="7"/>
      <c r="Z6" s="7"/>
      <c r="AA6" s="7"/>
      <c r="AB6" s="8" t="s">
        <v>8</v>
      </c>
      <c r="AC6"/>
      <c r="AD6"/>
      <c r="AE6"/>
      <c r="AF6"/>
      <c r="AG6"/>
      <c r="AH6"/>
      <c r="AI6"/>
      <c r="AJ6"/>
      <c r="AK6"/>
      <c r="AL6"/>
      <c r="AM6"/>
      <c r="AN6"/>
    </row>
    <row r="7" spans="1:40" ht="15" customHeight="1" x14ac:dyDescent="0.25">
      <c r="A7" s="5"/>
      <c r="C7" s="8" t="s">
        <v>96</v>
      </c>
      <c r="D7" s="7" t="s">
        <v>150</v>
      </c>
      <c r="E7" s="7"/>
      <c r="F7" s="7"/>
      <c r="G7" s="7"/>
      <c r="H7" s="7"/>
      <c r="I7" s="7"/>
      <c r="J7" s="7"/>
      <c r="K7" s="7"/>
      <c r="L7" s="7"/>
      <c r="M7" s="9"/>
      <c r="N7" s="8" t="s">
        <v>8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8" t="s">
        <v>8</v>
      </c>
      <c r="AC7"/>
      <c r="AD7"/>
      <c r="AE7"/>
      <c r="AF7"/>
      <c r="AG7"/>
      <c r="AH7"/>
      <c r="AI7"/>
      <c r="AJ7"/>
      <c r="AK7"/>
      <c r="AL7"/>
      <c r="AM7"/>
      <c r="AN7"/>
    </row>
    <row r="8" spans="1:40" ht="15" customHeight="1" x14ac:dyDescent="0.25">
      <c r="A8" s="17"/>
      <c r="B8" s="9"/>
      <c r="C8" s="7"/>
      <c r="D8" s="7"/>
      <c r="E8" s="7"/>
      <c r="F8" s="7"/>
      <c r="G8" s="7"/>
      <c r="H8" s="7"/>
      <c r="I8" s="7"/>
      <c r="J8" s="7"/>
      <c r="K8" s="7"/>
      <c r="L8" s="7"/>
      <c r="M8" s="9"/>
      <c r="N8" s="8" t="s">
        <v>8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8" t="s">
        <v>8</v>
      </c>
      <c r="AC8"/>
      <c r="AD8"/>
      <c r="AE8"/>
      <c r="AF8"/>
      <c r="AG8"/>
      <c r="AH8"/>
      <c r="AI8"/>
      <c r="AJ8"/>
      <c r="AK8"/>
      <c r="AL8"/>
      <c r="AM8"/>
      <c r="AN8"/>
    </row>
    <row r="9" spans="1:40" ht="15" customHeight="1" x14ac:dyDescent="0.25">
      <c r="A9" s="5" t="s">
        <v>6</v>
      </c>
      <c r="B9" s="9"/>
      <c r="C9" s="7" t="s">
        <v>151</v>
      </c>
      <c r="D9" s="7"/>
      <c r="E9" s="7"/>
      <c r="F9" s="7"/>
      <c r="G9" s="7"/>
      <c r="H9" s="7"/>
      <c r="I9" s="7"/>
      <c r="J9" s="7"/>
      <c r="K9" s="7"/>
      <c r="L9" s="7"/>
      <c r="M9" s="9"/>
      <c r="N9" s="8" t="s">
        <v>8</v>
      </c>
      <c r="O9" s="7"/>
      <c r="P9" s="7" t="s">
        <v>152</v>
      </c>
      <c r="Q9" s="7"/>
      <c r="R9" s="7"/>
      <c r="S9" s="8" t="str">
        <f>IF(AND(V5="yes",V6="yes"),"have","have not")</f>
        <v>have</v>
      </c>
      <c r="T9" s="7" t="s">
        <v>153</v>
      </c>
      <c r="U9" s="7"/>
      <c r="V9" s="7"/>
      <c r="W9" s="7"/>
      <c r="X9" s="7"/>
      <c r="Y9" s="7"/>
      <c r="Z9" s="7"/>
      <c r="AA9" s="7"/>
      <c r="AB9" s="8" t="s">
        <v>8</v>
      </c>
      <c r="AC9"/>
      <c r="AD9"/>
      <c r="AE9"/>
      <c r="AF9"/>
      <c r="AG9"/>
      <c r="AH9"/>
      <c r="AI9"/>
      <c r="AJ9"/>
      <c r="AK9"/>
      <c r="AL9"/>
      <c r="AM9"/>
      <c r="AN9"/>
    </row>
    <row r="10" spans="1:40" ht="15" customHeight="1" x14ac:dyDescent="0.25">
      <c r="A10" s="9"/>
      <c r="B10" s="9"/>
      <c r="C10" s="7"/>
      <c r="D10" s="7"/>
      <c r="E10" s="7"/>
      <c r="F10" s="7"/>
      <c r="G10" s="7"/>
      <c r="H10" s="7"/>
      <c r="I10" s="7"/>
      <c r="J10" s="7"/>
      <c r="K10" s="7"/>
      <c r="L10" s="7"/>
      <c r="M10" s="9"/>
      <c r="N10" s="8" t="s">
        <v>8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8" t="s">
        <v>8</v>
      </c>
      <c r="AC10"/>
      <c r="AD10"/>
      <c r="AE10"/>
      <c r="AF10"/>
      <c r="AG10"/>
      <c r="AH10"/>
      <c r="AI10"/>
      <c r="AJ10"/>
      <c r="AK10"/>
      <c r="AL10"/>
      <c r="AM10"/>
      <c r="AN10"/>
    </row>
    <row r="11" spans="1:40" ht="15" customHeight="1" x14ac:dyDescent="0.25">
      <c r="A11" s="9"/>
      <c r="B11" s="9"/>
      <c r="C11" s="69" t="s">
        <v>154</v>
      </c>
      <c r="D11" s="70"/>
      <c r="E11" s="31">
        <v>41000</v>
      </c>
      <c r="F11" s="7"/>
      <c r="G11" s="7"/>
      <c r="H11" s="7"/>
      <c r="I11" s="7"/>
      <c r="J11" s="7"/>
      <c r="K11" s="7"/>
      <c r="L11" s="7"/>
      <c r="M11" s="9"/>
      <c r="N11" s="8" t="s">
        <v>8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8" t="s">
        <v>8</v>
      </c>
      <c r="AC11"/>
      <c r="AD11"/>
      <c r="AE11"/>
      <c r="AF11"/>
      <c r="AG11"/>
      <c r="AH11"/>
      <c r="AI11"/>
      <c r="AJ11"/>
      <c r="AK11"/>
      <c r="AL11"/>
      <c r="AM11"/>
      <c r="AN11"/>
    </row>
    <row r="12" spans="1:40" ht="15" customHeight="1" x14ac:dyDescent="0.25">
      <c r="A12" s="17"/>
      <c r="B12" s="9"/>
      <c r="C12" s="76" t="s">
        <v>155</v>
      </c>
      <c r="D12" s="43"/>
      <c r="E12" s="37">
        <v>205</v>
      </c>
      <c r="F12" s="7"/>
      <c r="G12" s="7"/>
      <c r="H12" s="7"/>
      <c r="I12" s="7"/>
      <c r="J12" s="7"/>
      <c r="K12" s="7"/>
      <c r="L12" s="7"/>
      <c r="M12" s="9"/>
      <c r="N12" s="8" t="s">
        <v>8</v>
      </c>
      <c r="O12" s="133" t="s">
        <v>156</v>
      </c>
      <c r="P12" s="7" t="s">
        <v>157</v>
      </c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8" t="s">
        <v>8</v>
      </c>
      <c r="AC12"/>
      <c r="AD12"/>
      <c r="AE12"/>
      <c r="AF12"/>
      <c r="AG12"/>
      <c r="AH12"/>
      <c r="AI12"/>
      <c r="AJ12"/>
      <c r="AK12"/>
      <c r="AL12"/>
      <c r="AM12"/>
      <c r="AN12"/>
    </row>
    <row r="13" spans="1:40" ht="15" customHeight="1" x14ac:dyDescent="0.25">
      <c r="A13" s="9"/>
      <c r="B13" s="9"/>
      <c r="C13" s="7"/>
      <c r="D13" s="7"/>
      <c r="E13" s="7"/>
      <c r="F13" s="7"/>
      <c r="G13" s="7"/>
      <c r="H13" s="7"/>
      <c r="I13" s="7"/>
      <c r="J13" s="7"/>
      <c r="K13" s="7"/>
      <c r="L13" s="7"/>
      <c r="M13" s="9"/>
      <c r="N13" s="8" t="s">
        <v>8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8" t="s">
        <v>8</v>
      </c>
      <c r="AC13"/>
      <c r="AD13"/>
      <c r="AE13"/>
      <c r="AF13"/>
      <c r="AG13"/>
      <c r="AH13"/>
      <c r="AI13"/>
      <c r="AJ13"/>
      <c r="AK13"/>
      <c r="AL13"/>
      <c r="AM13"/>
      <c r="AN13"/>
    </row>
    <row r="14" spans="1:40" ht="15" customHeight="1" x14ac:dyDescent="0.25">
      <c r="A14" s="9"/>
      <c r="B14" s="9"/>
      <c r="C14" s="134" t="s">
        <v>158</v>
      </c>
      <c r="D14" s="135"/>
      <c r="E14" s="136" t="s">
        <v>159</v>
      </c>
      <c r="F14" s="137" t="s">
        <v>160</v>
      </c>
      <c r="G14" s="7" t="s">
        <v>161</v>
      </c>
      <c r="H14" s="7"/>
      <c r="I14" s="7"/>
      <c r="J14" s="7"/>
      <c r="K14" s="7"/>
      <c r="L14" s="7"/>
      <c r="M14" s="9"/>
      <c r="N14" s="8" t="s">
        <v>8</v>
      </c>
      <c r="O14" s="7"/>
      <c r="P14" s="8" t="s">
        <v>162</v>
      </c>
      <c r="Q14" s="8" t="s">
        <v>12</v>
      </c>
      <c r="R14" s="8" t="str">
        <f>IF(S9="have","( loss",0)</f>
        <v>( loss</v>
      </c>
      <c r="S14" s="8" t="str">
        <f>IF(S9="have","-","")</f>
        <v>-</v>
      </c>
      <c r="T14" s="138" t="str">
        <f>IF(S9="have","deduc )","")</f>
        <v>deduc )</v>
      </c>
      <c r="U14" s="8" t="str">
        <f>IF(S9="have","x","")</f>
        <v>x</v>
      </c>
      <c r="V14" s="7" t="str">
        <f>IF(S9="have","( 1.0 - coinsurance % )","")</f>
        <v>( 1.0 - coinsurance % )</v>
      </c>
      <c r="W14" s="7"/>
      <c r="X14" s="7"/>
      <c r="Y14" s="7"/>
      <c r="Z14" s="7"/>
      <c r="AA14" s="7"/>
      <c r="AB14" s="8" t="s">
        <v>8</v>
      </c>
      <c r="AC14"/>
      <c r="AD14"/>
      <c r="AE14"/>
      <c r="AF14"/>
      <c r="AG14"/>
      <c r="AH14"/>
      <c r="AI14"/>
      <c r="AJ14"/>
      <c r="AK14"/>
      <c r="AL14"/>
      <c r="AM14"/>
      <c r="AN14"/>
    </row>
    <row r="15" spans="1:40" ht="15" customHeight="1" x14ac:dyDescent="0.25">
      <c r="C15" s="73" t="s">
        <v>163</v>
      </c>
      <c r="D15" s="42"/>
      <c r="E15" s="36">
        <v>27</v>
      </c>
      <c r="F15" s="7"/>
      <c r="G15" s="139"/>
      <c r="H15" s="7"/>
      <c r="I15" s="7"/>
      <c r="J15" s="7"/>
      <c r="K15" s="7"/>
      <c r="L15" s="7"/>
      <c r="M15" s="9"/>
      <c r="N15" s="8" t="s">
        <v>8</v>
      </c>
      <c r="O15" s="7"/>
      <c r="P15" s="7"/>
      <c r="Q15" s="8" t="s">
        <v>12</v>
      </c>
      <c r="R15" s="8" t="str">
        <f>IF(S9="have","( " &amp; E12,0)</f>
        <v>( 205</v>
      </c>
      <c r="S15" s="8" t="str">
        <f>IF(S9="have","-","")</f>
        <v>-</v>
      </c>
      <c r="T15" s="140" t="str">
        <f>IF(S9="have",R21 &amp; " )","")</f>
        <v>25.4 )</v>
      </c>
      <c r="U15" s="8" t="str">
        <f>IF(S9="have","x","")</f>
        <v>x</v>
      </c>
      <c r="V15" s="141" t="str">
        <f>IF(S9="have","80%","")</f>
        <v>80%</v>
      </c>
      <c r="W15" s="7"/>
      <c r="X15" s="7"/>
      <c r="AB15" s="8" t="s">
        <v>8</v>
      </c>
      <c r="AC15"/>
      <c r="AD15"/>
      <c r="AE15"/>
      <c r="AF15"/>
      <c r="AG15"/>
      <c r="AH15"/>
      <c r="AI15"/>
      <c r="AJ15"/>
      <c r="AK15"/>
      <c r="AL15"/>
      <c r="AM15"/>
      <c r="AN15"/>
    </row>
    <row r="16" spans="1:40" ht="15" customHeight="1" x14ac:dyDescent="0.25">
      <c r="C16" s="73" t="s">
        <v>164</v>
      </c>
      <c r="D16" s="42"/>
      <c r="E16" s="36">
        <v>84</v>
      </c>
      <c r="F16" s="7"/>
      <c r="G16" s="139"/>
      <c r="H16" s="7"/>
      <c r="I16" s="7"/>
      <c r="J16" s="7"/>
      <c r="K16" s="7"/>
      <c r="L16" s="7"/>
      <c r="M16" s="9"/>
      <c r="N16" s="8" t="s">
        <v>8</v>
      </c>
      <c r="O16" s="7"/>
      <c r="P16" s="7"/>
      <c r="Q16" s="8" t="s">
        <v>12</v>
      </c>
      <c r="R16" s="133">
        <f>IF(E12-R21&lt;0,0,IF(S9="have",(E12-R21)*80%,0))</f>
        <v>143.68</v>
      </c>
      <c r="S16" s="142" t="s">
        <v>165</v>
      </c>
      <c r="T16" s="7"/>
      <c r="U16" s="7"/>
      <c r="V16" s="7"/>
      <c r="W16" s="7"/>
      <c r="X16" s="7"/>
      <c r="AB16" s="8" t="s">
        <v>8</v>
      </c>
      <c r="AC16"/>
      <c r="AD16"/>
      <c r="AE16"/>
      <c r="AF16"/>
      <c r="AG16"/>
      <c r="AH16"/>
      <c r="AI16"/>
      <c r="AJ16"/>
      <c r="AK16"/>
      <c r="AL16"/>
      <c r="AM16"/>
      <c r="AN16"/>
    </row>
    <row r="17" spans="3:40" ht="15" customHeight="1" x14ac:dyDescent="0.25">
      <c r="C17" s="76" t="s">
        <v>166</v>
      </c>
      <c r="D17" s="43"/>
      <c r="E17" s="37">
        <v>43</v>
      </c>
      <c r="F17" s="7"/>
      <c r="G17" s="139"/>
      <c r="H17" s="7"/>
      <c r="I17" s="7"/>
      <c r="J17" s="7"/>
      <c r="K17" s="7"/>
      <c r="L17" s="7"/>
      <c r="M17" s="9"/>
      <c r="N17" s="8" t="s">
        <v>8</v>
      </c>
      <c r="O17" s="7"/>
      <c r="P17" s="7"/>
      <c r="Q17" s="7"/>
      <c r="R17" s="7"/>
      <c r="S17" s="7"/>
      <c r="T17" s="7"/>
      <c r="U17" s="7"/>
      <c r="V17" s="7"/>
      <c r="W17" s="7"/>
      <c r="X17" s="7"/>
      <c r="AB17" s="8" t="s">
        <v>8</v>
      </c>
      <c r="AC17"/>
      <c r="AD17"/>
      <c r="AE17"/>
      <c r="AF17"/>
      <c r="AG17"/>
      <c r="AH17"/>
      <c r="AI17"/>
      <c r="AJ17"/>
      <c r="AK17"/>
      <c r="AL17"/>
      <c r="AM17"/>
      <c r="AN17"/>
    </row>
    <row r="18" spans="3:40" ht="15" customHeight="1" x14ac:dyDescent="0.25">
      <c r="C18" s="7"/>
      <c r="D18" s="7"/>
      <c r="E18" s="7"/>
      <c r="F18" s="7"/>
      <c r="G18" s="7"/>
      <c r="H18" s="7"/>
      <c r="I18" s="7"/>
      <c r="J18" s="7"/>
      <c r="K18" s="7"/>
      <c r="L18" s="7"/>
      <c r="M18" s="9"/>
      <c r="N18" s="8" t="s">
        <v>8</v>
      </c>
      <c r="O18" s="7"/>
      <c r="P18" s="17" t="str">
        <f>"side calc for federal deductible:" &amp; IF(S9="have","","  (not relevant because loss-sharing criteria not met)")</f>
        <v>side calc for federal deductible:</v>
      </c>
      <c r="Q18" s="7"/>
      <c r="R18" s="7"/>
      <c r="S18" s="7"/>
      <c r="T18" s="7"/>
      <c r="U18" s="7"/>
      <c r="V18" s="7"/>
      <c r="W18" s="7"/>
      <c r="X18" s="7"/>
      <c r="AB18" s="8" t="s">
        <v>8</v>
      </c>
      <c r="AC18"/>
      <c r="AD18"/>
      <c r="AE18"/>
      <c r="AF18"/>
      <c r="AG18"/>
      <c r="AH18"/>
      <c r="AI18"/>
      <c r="AJ18"/>
      <c r="AK18"/>
      <c r="AL18"/>
      <c r="AM18"/>
      <c r="AN18"/>
    </row>
    <row r="19" spans="3:40" ht="15" customHeight="1" x14ac:dyDescent="0.25">
      <c r="C19" s="7"/>
      <c r="D19" s="7"/>
      <c r="E19" s="7"/>
      <c r="F19" s="7"/>
      <c r="G19" s="7"/>
      <c r="H19" s="7"/>
      <c r="I19" s="7"/>
      <c r="J19" s="7"/>
      <c r="K19" s="7"/>
      <c r="L19" s="7"/>
      <c r="M19" s="9"/>
      <c r="N19" s="8" t="s">
        <v>8</v>
      </c>
      <c r="O19" s="7"/>
      <c r="P19" s="138" t="s">
        <v>167</v>
      </c>
      <c r="Q19" s="8" t="s">
        <v>12</v>
      </c>
      <c r="R19" s="90">
        <v>0.2</v>
      </c>
      <c r="S19" s="8" t="s">
        <v>43</v>
      </c>
      <c r="T19" s="7" t="s">
        <v>168</v>
      </c>
      <c r="U19" s="7"/>
      <c r="V19" s="7"/>
      <c r="W19" s="7"/>
      <c r="X19" s="7"/>
      <c r="AB19" s="8" t="s">
        <v>8</v>
      </c>
      <c r="AC19"/>
      <c r="AD19"/>
      <c r="AE19"/>
      <c r="AF19"/>
      <c r="AG19"/>
      <c r="AH19"/>
      <c r="AI19"/>
      <c r="AJ19"/>
      <c r="AK19"/>
      <c r="AL19"/>
      <c r="AM19"/>
      <c r="AN19"/>
    </row>
    <row r="20" spans="3:40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8" t="s">
        <v>8</v>
      </c>
      <c r="O20" s="7"/>
      <c r="P20" s="7"/>
      <c r="Q20" s="8" t="s">
        <v>12</v>
      </c>
      <c r="R20" s="90">
        <v>0.2</v>
      </c>
      <c r="S20" s="8" t="s">
        <v>43</v>
      </c>
      <c r="T20" s="7" t="str">
        <f>"( " &amp; E16 &amp; " + " &amp; E17 &amp; " )"</f>
        <v>( 84 + 43 )</v>
      </c>
      <c r="U20" s="7"/>
      <c r="V20" s="7"/>
      <c r="W20" s="7"/>
      <c r="X20" s="7"/>
      <c r="AB20" s="8" t="s">
        <v>8</v>
      </c>
      <c r="AC20"/>
      <c r="AD20"/>
      <c r="AE20"/>
      <c r="AF20"/>
      <c r="AG20"/>
      <c r="AH20"/>
      <c r="AI20"/>
      <c r="AJ20"/>
      <c r="AK20"/>
      <c r="AL20"/>
      <c r="AM20"/>
      <c r="AN20"/>
    </row>
    <row r="21" spans="3:40" ht="15" customHeight="1" x14ac:dyDescent="0.25">
      <c r="C21" s="7"/>
      <c r="D21" s="7"/>
      <c r="E21" s="7"/>
      <c r="F21" s="7"/>
      <c r="G21" s="7"/>
      <c r="H21" s="7"/>
      <c r="I21" s="7"/>
      <c r="J21" s="7"/>
      <c r="K21" s="7"/>
      <c r="L21" s="7"/>
      <c r="M21" s="9"/>
      <c r="N21" s="8" t="s">
        <v>8</v>
      </c>
      <c r="O21" s="7"/>
      <c r="P21" s="7"/>
      <c r="Q21" s="8" t="s">
        <v>12</v>
      </c>
      <c r="R21" s="140">
        <f>R20*(E16+E17)</f>
        <v>25.400000000000002</v>
      </c>
      <c r="S21" s="143"/>
      <c r="T21" s="7"/>
      <c r="U21" s="7"/>
      <c r="V21" s="7"/>
      <c r="W21" s="7"/>
      <c r="X21" s="7"/>
      <c r="AB21" s="8" t="s">
        <v>8</v>
      </c>
      <c r="AC21"/>
      <c r="AD21"/>
      <c r="AE21"/>
      <c r="AF21"/>
      <c r="AG21"/>
      <c r="AH21"/>
      <c r="AI21"/>
      <c r="AJ21"/>
      <c r="AK21"/>
      <c r="AL21"/>
      <c r="AM21"/>
      <c r="AN21"/>
    </row>
    <row r="22" spans="3:40" ht="15" customHeight="1" x14ac:dyDescent="0.25">
      <c r="J22" s="7"/>
      <c r="K22" s="7"/>
      <c r="L22" s="7"/>
      <c r="M22" s="9"/>
      <c r="N22" s="8" t="s">
        <v>8</v>
      </c>
      <c r="O22" s="7"/>
      <c r="P22" s="7"/>
      <c r="Q22" s="7"/>
      <c r="R22" s="7"/>
      <c r="S22" s="7"/>
      <c r="T22" s="7"/>
      <c r="U22" s="7"/>
      <c r="V22" s="7"/>
      <c r="W22" s="7"/>
      <c r="X22" s="7"/>
      <c r="AB22" s="8" t="s">
        <v>8</v>
      </c>
      <c r="AC22"/>
      <c r="AD22"/>
      <c r="AE22"/>
      <c r="AF22"/>
      <c r="AG22"/>
      <c r="AH22"/>
      <c r="AI22"/>
      <c r="AJ22"/>
      <c r="AK22"/>
      <c r="AL22"/>
      <c r="AM22"/>
      <c r="AN22"/>
    </row>
    <row r="23" spans="3:40" ht="15" customHeight="1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9"/>
      <c r="N23" s="8" t="s">
        <v>8</v>
      </c>
      <c r="O23" s="132" t="s">
        <v>169</v>
      </c>
      <c r="P23" s="7" t="s">
        <v>170</v>
      </c>
      <c r="Q23" s="7"/>
      <c r="R23" s="7"/>
      <c r="S23" s="7"/>
      <c r="T23" s="7"/>
      <c r="U23" s="7"/>
      <c r="V23" s="7"/>
      <c r="W23" s="7"/>
      <c r="X23" s="7"/>
      <c r="AB23" s="8" t="s">
        <v>8</v>
      </c>
      <c r="AC23"/>
      <c r="AD23"/>
      <c r="AE23"/>
      <c r="AF23"/>
      <c r="AG23"/>
      <c r="AH23"/>
      <c r="AI23"/>
      <c r="AJ23"/>
      <c r="AK23"/>
      <c r="AL23"/>
      <c r="AM23"/>
      <c r="AN23"/>
    </row>
    <row r="24" spans="3:40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8" t="s">
        <v>8</v>
      </c>
      <c r="O24" s="7"/>
      <c r="P24" s="7"/>
      <c r="Q24" s="7"/>
      <c r="R24" s="7"/>
      <c r="S24" s="7"/>
      <c r="T24" s="7"/>
      <c r="U24" s="7"/>
      <c r="V24" s="7"/>
      <c r="W24" s="7"/>
      <c r="X24" s="7"/>
      <c r="AB24" s="8" t="s">
        <v>8</v>
      </c>
      <c r="AC24"/>
      <c r="AD24"/>
      <c r="AE24"/>
      <c r="AF24"/>
      <c r="AG24"/>
      <c r="AH24"/>
      <c r="AI24"/>
      <c r="AJ24"/>
      <c r="AK24"/>
      <c r="AL24"/>
      <c r="AM24"/>
      <c r="AN24"/>
    </row>
    <row r="25" spans="3:40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8" t="s">
        <v>8</v>
      </c>
      <c r="O25" s="7"/>
      <c r="P25" s="8" t="s">
        <v>171</v>
      </c>
      <c r="Q25" s="8" t="s">
        <v>12</v>
      </c>
      <c r="R25" s="7" t="s">
        <v>172</v>
      </c>
      <c r="S25" s="7"/>
      <c r="T25" s="8" t="s">
        <v>17</v>
      </c>
      <c r="U25" s="7" t="s">
        <v>173</v>
      </c>
      <c r="V25" s="7"/>
      <c r="W25" s="7"/>
      <c r="X25" s="7"/>
      <c r="AB25" s="8" t="s">
        <v>8</v>
      </c>
      <c r="AC25"/>
      <c r="AD25"/>
      <c r="AE25"/>
      <c r="AF25"/>
      <c r="AG25"/>
      <c r="AH25"/>
      <c r="AI25"/>
      <c r="AJ25"/>
      <c r="AK25"/>
      <c r="AL25"/>
      <c r="AM25"/>
      <c r="AN25"/>
    </row>
    <row r="26" spans="3:40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8" t="s">
        <v>8</v>
      </c>
      <c r="O26" s="7"/>
      <c r="P26" s="7"/>
      <c r="Q26" s="8" t="s">
        <v>12</v>
      </c>
      <c r="R26" s="144">
        <f>E12</f>
        <v>205</v>
      </c>
      <c r="S26" s="7"/>
      <c r="T26" s="8" t="s">
        <v>17</v>
      </c>
      <c r="U26" s="145">
        <f>R16</f>
        <v>143.68</v>
      </c>
      <c r="V26" s="7"/>
      <c r="W26" s="7"/>
      <c r="X26" s="7"/>
      <c r="AB26" s="8" t="s">
        <v>8</v>
      </c>
      <c r="AC26"/>
      <c r="AD26"/>
      <c r="AE26"/>
      <c r="AF26"/>
      <c r="AG26"/>
      <c r="AH26"/>
      <c r="AI26"/>
      <c r="AJ26"/>
      <c r="AK26"/>
      <c r="AL26"/>
      <c r="AM26"/>
      <c r="AN26"/>
    </row>
    <row r="27" spans="3:40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8" t="s">
        <v>8</v>
      </c>
      <c r="O27" s="7"/>
      <c r="P27" s="7"/>
      <c r="Q27" s="8" t="s">
        <v>12</v>
      </c>
      <c r="R27" s="146">
        <f>R26-U26</f>
        <v>61.319999999999993</v>
      </c>
      <c r="S27" s="142" t="s">
        <v>174</v>
      </c>
      <c r="T27" s="7"/>
      <c r="U27" s="7"/>
      <c r="V27" s="7"/>
      <c r="W27" s="7"/>
      <c r="X27" s="7"/>
      <c r="AB27" s="8" t="s">
        <v>8</v>
      </c>
      <c r="AC27"/>
      <c r="AD27"/>
      <c r="AE27"/>
      <c r="AF27"/>
      <c r="AG27"/>
      <c r="AH27"/>
      <c r="AI27"/>
      <c r="AJ27"/>
      <c r="AK27"/>
      <c r="AL27"/>
      <c r="AM27"/>
      <c r="AN27"/>
    </row>
    <row r="28" spans="3:40" ht="15" customHeight="1" x14ac:dyDescent="0.25">
      <c r="N28" s="8" t="s">
        <v>8</v>
      </c>
      <c r="AB28" s="8" t="s">
        <v>8</v>
      </c>
      <c r="AC28"/>
      <c r="AD28"/>
      <c r="AE28"/>
      <c r="AF28"/>
      <c r="AG28"/>
      <c r="AH28"/>
      <c r="AI28"/>
      <c r="AJ28"/>
      <c r="AK28"/>
      <c r="AL28"/>
      <c r="AM28"/>
      <c r="AN28"/>
    </row>
    <row r="29" spans="3:40" ht="15" customHeight="1" x14ac:dyDescent="0.25">
      <c r="N29" s="8" t="s">
        <v>8</v>
      </c>
      <c r="AB29" s="8" t="s">
        <v>8</v>
      </c>
      <c r="AC29"/>
      <c r="AD29"/>
      <c r="AE29"/>
      <c r="AF29"/>
      <c r="AG29"/>
      <c r="AH29"/>
      <c r="AI29"/>
      <c r="AJ29"/>
      <c r="AK29"/>
      <c r="AL29"/>
      <c r="AM29"/>
      <c r="AN29"/>
    </row>
    <row r="30" spans="3:40" ht="15" customHeight="1" x14ac:dyDescent="0.25">
      <c r="N30" s="8" t="s">
        <v>8</v>
      </c>
      <c r="AB30" s="8" t="s">
        <v>8</v>
      </c>
      <c r="AC30"/>
      <c r="AD30"/>
      <c r="AE30"/>
      <c r="AF30"/>
      <c r="AG30"/>
      <c r="AH30"/>
      <c r="AI30"/>
      <c r="AJ30"/>
      <c r="AK30"/>
      <c r="AL30"/>
      <c r="AM30"/>
      <c r="AN30"/>
    </row>
    <row r="31" spans="3:40" ht="15" customHeight="1" x14ac:dyDescent="0.25">
      <c r="N31" s="8" t="s">
        <v>8</v>
      </c>
      <c r="AB31" s="8" t="s">
        <v>8</v>
      </c>
      <c r="AC31"/>
      <c r="AD31"/>
      <c r="AE31"/>
      <c r="AF31"/>
      <c r="AG31"/>
      <c r="AH31"/>
      <c r="AI31"/>
      <c r="AJ31"/>
      <c r="AK31"/>
      <c r="AL31"/>
      <c r="AM31"/>
      <c r="AN31"/>
    </row>
    <row r="32" spans="3:40" ht="15" customHeight="1" x14ac:dyDescent="0.25">
      <c r="N32" s="8" t="s">
        <v>8</v>
      </c>
      <c r="AB32" s="8" t="s">
        <v>8</v>
      </c>
      <c r="AC32"/>
      <c r="AD32"/>
      <c r="AE32"/>
      <c r="AF32"/>
      <c r="AG32"/>
      <c r="AH32"/>
      <c r="AI32"/>
      <c r="AJ32"/>
      <c r="AK32"/>
      <c r="AL32"/>
      <c r="AM32"/>
      <c r="AN32"/>
    </row>
    <row r="33" spans="14:40" ht="15" customHeight="1" x14ac:dyDescent="0.25">
      <c r="N33" s="8" t="s">
        <v>8</v>
      </c>
      <c r="AB33" s="8" t="s">
        <v>8</v>
      </c>
      <c r="AC33"/>
      <c r="AD33"/>
      <c r="AE33"/>
      <c r="AF33"/>
      <c r="AG33"/>
      <c r="AH33"/>
      <c r="AI33"/>
      <c r="AJ33"/>
      <c r="AK33"/>
      <c r="AL33"/>
      <c r="AM33"/>
      <c r="AN33"/>
    </row>
    <row r="34" spans="14:40" ht="15" customHeight="1" x14ac:dyDescent="0.25">
      <c r="N34" s="8" t="s">
        <v>8</v>
      </c>
      <c r="AB34" s="8" t="s">
        <v>8</v>
      </c>
      <c r="AC34"/>
      <c r="AD34"/>
      <c r="AE34"/>
      <c r="AF34"/>
      <c r="AG34"/>
      <c r="AH34"/>
      <c r="AI34"/>
      <c r="AJ34"/>
      <c r="AK34"/>
      <c r="AL34"/>
      <c r="AM34"/>
      <c r="AN34"/>
    </row>
    <row r="35" spans="14:40" ht="15" customHeight="1" x14ac:dyDescent="0.25">
      <c r="N35" s="8" t="s">
        <v>8</v>
      </c>
      <c r="AB35" s="8" t="s">
        <v>8</v>
      </c>
      <c r="AC35"/>
      <c r="AD35"/>
      <c r="AE35"/>
      <c r="AF35"/>
      <c r="AG35"/>
      <c r="AH35"/>
      <c r="AI35"/>
      <c r="AJ35"/>
      <c r="AK35"/>
      <c r="AL35"/>
      <c r="AM35"/>
      <c r="AN35"/>
    </row>
    <row r="36" spans="14:40" ht="15" customHeight="1" x14ac:dyDescent="0.25">
      <c r="N36" s="8" t="s">
        <v>8</v>
      </c>
      <c r="AB36" s="8" t="s">
        <v>8</v>
      </c>
      <c r="AC36"/>
      <c r="AD36"/>
      <c r="AE36"/>
      <c r="AF36"/>
      <c r="AG36"/>
      <c r="AH36"/>
      <c r="AI36"/>
      <c r="AJ36"/>
      <c r="AK36"/>
      <c r="AL36"/>
      <c r="AM36"/>
      <c r="AN36"/>
    </row>
    <row r="37" spans="14:40" ht="15" customHeight="1" x14ac:dyDescent="0.25">
      <c r="N37" s="8" t="s">
        <v>8</v>
      </c>
      <c r="AB37" s="8" t="s">
        <v>8</v>
      </c>
      <c r="AC37"/>
      <c r="AD37"/>
      <c r="AE37"/>
      <c r="AF37"/>
      <c r="AG37"/>
      <c r="AH37"/>
      <c r="AI37"/>
      <c r="AJ37"/>
      <c r="AK37"/>
      <c r="AL37"/>
      <c r="AM37"/>
      <c r="AN37"/>
    </row>
    <row r="38" spans="14:40" ht="15" customHeight="1" x14ac:dyDescent="0.25">
      <c r="N38" s="8" t="s">
        <v>8</v>
      </c>
      <c r="AB38" s="8" t="s">
        <v>8</v>
      </c>
      <c r="AC38"/>
      <c r="AD38"/>
      <c r="AE38"/>
      <c r="AF38"/>
      <c r="AG38"/>
      <c r="AH38"/>
      <c r="AI38"/>
      <c r="AJ38"/>
      <c r="AK38"/>
      <c r="AL38"/>
      <c r="AM38"/>
      <c r="AN38"/>
    </row>
    <row r="39" spans="14:40" ht="15" customHeight="1" x14ac:dyDescent="0.25">
      <c r="N39" s="8" t="s">
        <v>8</v>
      </c>
      <c r="AB39" s="8" t="s">
        <v>8</v>
      </c>
      <c r="AC39"/>
      <c r="AD39"/>
      <c r="AE39"/>
      <c r="AF39"/>
      <c r="AG39"/>
      <c r="AH39"/>
      <c r="AI39"/>
      <c r="AJ39"/>
      <c r="AK39"/>
      <c r="AL39"/>
      <c r="AM39"/>
      <c r="AN39"/>
    </row>
    <row r="40" spans="14:40" ht="15" customHeight="1" x14ac:dyDescent="0.25">
      <c r="N40" s="8" t="s">
        <v>8</v>
      </c>
      <c r="AB40" s="8" t="s">
        <v>8</v>
      </c>
      <c r="AC40"/>
      <c r="AD40"/>
      <c r="AE40"/>
      <c r="AF40"/>
      <c r="AG40"/>
      <c r="AH40"/>
      <c r="AI40"/>
      <c r="AJ40"/>
      <c r="AK40"/>
      <c r="AL40"/>
      <c r="AM40"/>
      <c r="AN40"/>
    </row>
    <row r="41" spans="14:40" ht="15" customHeight="1" x14ac:dyDescent="0.25">
      <c r="N41" s="8" t="s">
        <v>8</v>
      </c>
      <c r="AB41" s="8" t="s">
        <v>8</v>
      </c>
      <c r="AC41"/>
      <c r="AD41"/>
      <c r="AE41"/>
      <c r="AF41"/>
      <c r="AG41"/>
      <c r="AH41"/>
      <c r="AI41"/>
      <c r="AJ41"/>
      <c r="AK41"/>
      <c r="AL41"/>
      <c r="AM41"/>
      <c r="AN41"/>
    </row>
    <row r="42" spans="14:40" ht="15" customHeight="1" x14ac:dyDescent="0.25">
      <c r="N42" s="8" t="s">
        <v>8</v>
      </c>
      <c r="AB42" s="8" t="s">
        <v>8</v>
      </c>
      <c r="AC42"/>
      <c r="AD42"/>
      <c r="AE42"/>
      <c r="AF42"/>
      <c r="AG42"/>
      <c r="AH42"/>
      <c r="AI42"/>
      <c r="AJ42"/>
      <c r="AK42"/>
      <c r="AL42"/>
      <c r="AM42"/>
      <c r="AN42"/>
    </row>
    <row r="43" spans="14:40" ht="15" customHeight="1" x14ac:dyDescent="0.25">
      <c r="N43" s="8" t="s">
        <v>8</v>
      </c>
      <c r="AB43" s="8" t="s">
        <v>8</v>
      </c>
      <c r="AC43"/>
      <c r="AD43"/>
      <c r="AE43"/>
      <c r="AF43"/>
      <c r="AG43"/>
      <c r="AH43"/>
      <c r="AI43"/>
      <c r="AJ43"/>
      <c r="AK43"/>
      <c r="AL43"/>
      <c r="AM43"/>
      <c r="AN43"/>
    </row>
    <row r="44" spans="14:40" ht="15" customHeight="1" x14ac:dyDescent="0.25">
      <c r="N44" s="8" t="s">
        <v>8</v>
      </c>
      <c r="AB44" s="8" t="s">
        <v>8</v>
      </c>
      <c r="AC44"/>
      <c r="AD44"/>
      <c r="AE44"/>
      <c r="AF44"/>
      <c r="AG44"/>
      <c r="AH44"/>
      <c r="AI44"/>
      <c r="AJ44"/>
      <c r="AK44"/>
      <c r="AL44"/>
      <c r="AM44"/>
      <c r="AN44"/>
    </row>
    <row r="45" spans="14:40" ht="15" customHeight="1" x14ac:dyDescent="0.25">
      <c r="N45" s="8" t="s">
        <v>8</v>
      </c>
      <c r="AB45" s="8" t="s">
        <v>8</v>
      </c>
      <c r="AC45"/>
      <c r="AD45"/>
      <c r="AE45"/>
      <c r="AF45"/>
      <c r="AG45"/>
      <c r="AH45"/>
      <c r="AI45"/>
      <c r="AJ45"/>
      <c r="AK45"/>
      <c r="AL45"/>
      <c r="AM45"/>
      <c r="AN45"/>
    </row>
    <row r="46" spans="14:40" ht="15" customHeight="1" x14ac:dyDescent="0.25">
      <c r="N46" s="8" t="s">
        <v>8</v>
      </c>
      <c r="AB46" s="8" t="s">
        <v>8</v>
      </c>
      <c r="AC46"/>
      <c r="AD46"/>
      <c r="AE46"/>
      <c r="AF46"/>
      <c r="AG46"/>
      <c r="AH46"/>
      <c r="AI46"/>
      <c r="AJ46"/>
      <c r="AK46"/>
      <c r="AL46"/>
      <c r="AM46"/>
      <c r="AN46"/>
    </row>
    <row r="47" spans="14:40" ht="15" customHeight="1" x14ac:dyDescent="0.25">
      <c r="N47" s="8" t="s">
        <v>8</v>
      </c>
      <c r="AB47" s="8" t="s">
        <v>8</v>
      </c>
      <c r="AC47"/>
      <c r="AD47"/>
      <c r="AE47"/>
      <c r="AF47"/>
      <c r="AG47"/>
      <c r="AH47"/>
      <c r="AI47"/>
      <c r="AJ47"/>
      <c r="AK47"/>
      <c r="AL47"/>
      <c r="AM47"/>
      <c r="AN47"/>
    </row>
    <row r="48" spans="14:40" ht="15" customHeight="1" x14ac:dyDescent="0.25">
      <c r="N48" s="8" t="s">
        <v>8</v>
      </c>
      <c r="AB48" s="8" t="s">
        <v>8</v>
      </c>
      <c r="AC48"/>
      <c r="AD48"/>
      <c r="AE48"/>
      <c r="AF48"/>
      <c r="AG48"/>
      <c r="AH48"/>
      <c r="AI48"/>
      <c r="AJ48"/>
      <c r="AK48"/>
      <c r="AL48"/>
      <c r="AM48"/>
      <c r="AN48"/>
    </row>
    <row r="49" spans="14:40" ht="15" customHeight="1" x14ac:dyDescent="0.25">
      <c r="N49" s="8" t="s">
        <v>8</v>
      </c>
      <c r="AB49" s="8" t="s">
        <v>8</v>
      </c>
      <c r="AC49"/>
      <c r="AD49"/>
      <c r="AE49"/>
      <c r="AF49"/>
      <c r="AG49"/>
      <c r="AH49"/>
      <c r="AI49"/>
      <c r="AJ49"/>
      <c r="AK49"/>
      <c r="AL49"/>
      <c r="AM49"/>
      <c r="AN49"/>
    </row>
    <row r="50" spans="14:40" ht="15" customHeight="1" x14ac:dyDescent="0.25">
      <c r="N50" s="8" t="s">
        <v>8</v>
      </c>
      <c r="AB50" s="8" t="s">
        <v>8</v>
      </c>
      <c r="AC50"/>
      <c r="AD50"/>
      <c r="AE50"/>
      <c r="AF50"/>
      <c r="AG50"/>
      <c r="AH50"/>
      <c r="AI50"/>
      <c r="AJ50"/>
      <c r="AK50"/>
      <c r="AL50"/>
      <c r="AM50"/>
      <c r="AN50"/>
    </row>
    <row r="51" spans="14:40" ht="15" customHeight="1" x14ac:dyDescent="0.25">
      <c r="N51" s="8" t="s">
        <v>8</v>
      </c>
      <c r="AB51" s="8" t="s">
        <v>8</v>
      </c>
      <c r="AC51"/>
      <c r="AD51"/>
      <c r="AE51"/>
      <c r="AF51"/>
      <c r="AG51"/>
      <c r="AH51"/>
      <c r="AI51"/>
      <c r="AJ51"/>
      <c r="AK51"/>
      <c r="AL51"/>
      <c r="AM51"/>
      <c r="AN51"/>
    </row>
    <row r="52" spans="14:40" ht="15" customHeight="1" x14ac:dyDescent="0.25">
      <c r="N52" s="8" t="s">
        <v>8</v>
      </c>
      <c r="AB52" s="8" t="s">
        <v>8</v>
      </c>
      <c r="AC52"/>
      <c r="AD52"/>
      <c r="AE52"/>
      <c r="AF52"/>
      <c r="AG52"/>
      <c r="AH52"/>
      <c r="AI52"/>
      <c r="AJ52"/>
      <c r="AK52"/>
      <c r="AL52"/>
      <c r="AM52"/>
      <c r="AN52"/>
    </row>
    <row r="53" spans="14:40" ht="15" customHeight="1" x14ac:dyDescent="0.25">
      <c r="N53" s="8" t="s">
        <v>8</v>
      </c>
      <c r="AB53" s="8" t="s">
        <v>8</v>
      </c>
      <c r="AC53"/>
      <c r="AD53"/>
      <c r="AE53"/>
      <c r="AF53"/>
      <c r="AG53"/>
      <c r="AH53"/>
      <c r="AI53"/>
      <c r="AJ53"/>
      <c r="AK53"/>
      <c r="AL53"/>
      <c r="AM53"/>
      <c r="AN53"/>
    </row>
    <row r="54" spans="14:40" ht="15" customHeight="1" x14ac:dyDescent="0.25">
      <c r="N54" s="8" t="s">
        <v>8</v>
      </c>
      <c r="AB54" s="8" t="s">
        <v>8</v>
      </c>
      <c r="AC54"/>
      <c r="AD54"/>
      <c r="AE54"/>
      <c r="AF54"/>
      <c r="AG54"/>
      <c r="AH54"/>
      <c r="AI54"/>
      <c r="AJ54"/>
      <c r="AK54"/>
      <c r="AL54"/>
      <c r="AM54"/>
      <c r="AN54"/>
    </row>
    <row r="55" spans="14:40" ht="15" customHeight="1" x14ac:dyDescent="0.25">
      <c r="N55" s="8" t="s">
        <v>8</v>
      </c>
      <c r="AB55" s="8" t="s">
        <v>8</v>
      </c>
      <c r="AC55"/>
      <c r="AD55"/>
      <c r="AE55"/>
      <c r="AF55"/>
      <c r="AG55"/>
      <c r="AH55"/>
      <c r="AI55"/>
      <c r="AJ55"/>
      <c r="AK55"/>
      <c r="AL55"/>
      <c r="AM55"/>
      <c r="AN55"/>
    </row>
    <row r="56" spans="14:40" ht="15" customHeight="1" x14ac:dyDescent="0.25">
      <c r="N56" s="8" t="s">
        <v>8</v>
      </c>
      <c r="AB56" s="8" t="s">
        <v>8</v>
      </c>
      <c r="AC56"/>
      <c r="AD56"/>
      <c r="AE56"/>
      <c r="AF56"/>
      <c r="AG56"/>
      <c r="AH56"/>
      <c r="AI56"/>
      <c r="AJ56"/>
      <c r="AK56"/>
      <c r="AL56"/>
      <c r="AM56"/>
      <c r="AN56"/>
    </row>
    <row r="57" spans="14:40" ht="15" customHeight="1" x14ac:dyDescent="0.25">
      <c r="N57" s="8" t="s">
        <v>8</v>
      </c>
      <c r="AB57" s="8" t="s">
        <v>8</v>
      </c>
      <c r="AC57"/>
      <c r="AD57"/>
      <c r="AE57"/>
      <c r="AF57"/>
      <c r="AG57"/>
      <c r="AH57"/>
      <c r="AI57"/>
      <c r="AJ57"/>
      <c r="AK57"/>
      <c r="AL57"/>
      <c r="AM57"/>
      <c r="AN57"/>
    </row>
    <row r="58" spans="14:40" ht="15" customHeight="1" x14ac:dyDescent="0.25">
      <c r="N58" s="8" t="s">
        <v>8</v>
      </c>
      <c r="AB58" s="8" t="s">
        <v>8</v>
      </c>
      <c r="AC58"/>
      <c r="AD58"/>
      <c r="AE58"/>
      <c r="AF58"/>
      <c r="AG58"/>
      <c r="AH58"/>
      <c r="AI58"/>
      <c r="AJ58"/>
      <c r="AK58"/>
      <c r="AL58"/>
      <c r="AM58"/>
      <c r="AN58"/>
    </row>
    <row r="59" spans="14:40" ht="15" customHeight="1" x14ac:dyDescent="0.25">
      <c r="N59" s="8" t="s">
        <v>8</v>
      </c>
      <c r="AB59" s="8" t="s">
        <v>8</v>
      </c>
      <c r="AC59"/>
      <c r="AD59"/>
      <c r="AE59"/>
      <c r="AF59"/>
      <c r="AG59"/>
      <c r="AH59"/>
      <c r="AI59"/>
      <c r="AJ59"/>
      <c r="AK59"/>
      <c r="AL59"/>
      <c r="AM59"/>
      <c r="AN59"/>
    </row>
    <row r="60" spans="14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4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4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4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4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conditionalFormatting sqref="V6">
    <cfRule type="cellIs" dxfId="7" priority="3" operator="equal">
      <formula>"yes"</formula>
    </cfRule>
    <cfRule type="cellIs" dxfId="6" priority="4" operator="equal">
      <formula>"no"</formula>
    </cfRule>
  </conditionalFormatting>
  <conditionalFormatting sqref="S9">
    <cfRule type="cellIs" dxfId="5" priority="1" operator="equal">
      <formula>"have"</formula>
    </cfRule>
    <cfRule type="cellIs" dxfId="4" priority="2" operator="equal">
      <formula>"have not"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6384" width="9.140625" style="6"/>
  </cols>
  <sheetData>
    <row r="1" spans="1:40" ht="15" customHeight="1" x14ac:dyDescent="0.25">
      <c r="A1" s="5" t="s">
        <v>3</v>
      </c>
      <c r="C1" t="s">
        <v>139</v>
      </c>
      <c r="D1" s="20"/>
      <c r="E1" s="20"/>
      <c r="M1" s="14" t="s">
        <v>7</v>
      </c>
      <c r="N1" s="21" t="s">
        <v>8</v>
      </c>
      <c r="Y1" s="7"/>
      <c r="Z1" s="7"/>
      <c r="AA1" s="7"/>
      <c r="AB1" s="8" t="s">
        <v>8</v>
      </c>
      <c r="AC1"/>
      <c r="AD1"/>
      <c r="AE1"/>
      <c r="AF1"/>
      <c r="AG1"/>
      <c r="AH1"/>
      <c r="AI1"/>
      <c r="AJ1"/>
      <c r="AK1"/>
      <c r="AL1"/>
      <c r="AM1"/>
      <c r="AN1"/>
    </row>
    <row r="2" spans="1:40" ht="15" customHeight="1" x14ac:dyDescent="0.25">
      <c r="A2" s="5" t="s">
        <v>4</v>
      </c>
      <c r="C2" s="6" t="s">
        <v>140</v>
      </c>
      <c r="N2" s="21" t="s">
        <v>8</v>
      </c>
      <c r="Y2" s="7"/>
      <c r="Z2" s="7"/>
      <c r="AA2" s="7"/>
      <c r="AB2" s="8" t="s">
        <v>8</v>
      </c>
      <c r="AC2"/>
      <c r="AD2"/>
      <c r="AE2"/>
      <c r="AF2"/>
      <c r="AG2"/>
      <c r="AH2"/>
      <c r="AI2"/>
      <c r="AJ2"/>
      <c r="AK2"/>
      <c r="AL2"/>
      <c r="AM2"/>
      <c r="AN2"/>
    </row>
    <row r="3" spans="1:40" ht="15" customHeight="1" x14ac:dyDescent="0.25">
      <c r="A3" s="5" t="s">
        <v>5</v>
      </c>
      <c r="C3" s="6" t="s">
        <v>34</v>
      </c>
      <c r="N3" s="21" t="s">
        <v>8</v>
      </c>
      <c r="O3" s="130" t="s">
        <v>141</v>
      </c>
      <c r="P3" s="6" t="s">
        <v>142</v>
      </c>
      <c r="Y3" s="7"/>
      <c r="Z3" s="7"/>
      <c r="AA3" s="7"/>
      <c r="AB3" s="8" t="s">
        <v>8</v>
      </c>
      <c r="AC3"/>
      <c r="AD3"/>
      <c r="AE3"/>
      <c r="AF3"/>
      <c r="AG3"/>
      <c r="AH3"/>
      <c r="AI3"/>
      <c r="AJ3"/>
      <c r="AK3"/>
      <c r="AL3"/>
      <c r="AM3"/>
      <c r="AN3"/>
    </row>
    <row r="4" spans="1:4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Y4" s="7"/>
      <c r="Z4" s="7"/>
      <c r="AA4" s="7"/>
      <c r="AB4" s="8" t="s">
        <v>8</v>
      </c>
      <c r="AC4"/>
      <c r="AD4"/>
      <c r="AE4"/>
      <c r="AF4"/>
      <c r="AG4"/>
      <c r="AH4"/>
      <c r="AI4"/>
      <c r="AJ4"/>
      <c r="AK4"/>
      <c r="AL4"/>
      <c r="AM4"/>
      <c r="AN4"/>
    </row>
    <row r="5" spans="1:40" ht="15" customHeight="1" x14ac:dyDescent="0.25">
      <c r="A5" s="17" t="s">
        <v>11</v>
      </c>
      <c r="C5" s="7" t="s">
        <v>143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O5" s="7"/>
      <c r="P5" s="7" t="s">
        <v>144</v>
      </c>
      <c r="Q5" s="7"/>
      <c r="R5" s="7"/>
      <c r="S5" s="7"/>
      <c r="T5" s="7"/>
      <c r="U5" s="131" t="s">
        <v>145</v>
      </c>
      <c r="V5" s="132" t="s">
        <v>146</v>
      </c>
      <c r="W5" s="7"/>
      <c r="X5" s="7"/>
      <c r="Y5" s="7"/>
      <c r="Z5" s="7"/>
      <c r="AA5" s="7"/>
      <c r="AB5" s="8" t="s">
        <v>8</v>
      </c>
      <c r="AC5"/>
      <c r="AD5"/>
      <c r="AE5"/>
      <c r="AF5"/>
      <c r="AG5"/>
      <c r="AH5"/>
      <c r="AI5"/>
      <c r="AJ5"/>
      <c r="AK5"/>
      <c r="AL5"/>
      <c r="AM5"/>
      <c r="AN5"/>
    </row>
    <row r="6" spans="1:40" ht="15" customHeight="1" x14ac:dyDescent="0.25">
      <c r="C6" s="8" t="s">
        <v>68</v>
      </c>
      <c r="D6" s="7" t="s">
        <v>147</v>
      </c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P6" s="7" t="s">
        <v>148</v>
      </c>
      <c r="Q6" s="7"/>
      <c r="R6" s="8" t="s">
        <v>113</v>
      </c>
      <c r="S6" s="8">
        <v>200</v>
      </c>
      <c r="T6" s="7" t="s">
        <v>149</v>
      </c>
      <c r="U6" s="131" t="s">
        <v>145</v>
      </c>
      <c r="V6" s="8" t="str">
        <f>IF(E11&gt;S6,"yes","no")</f>
        <v>yes</v>
      </c>
      <c r="W6" s="7"/>
      <c r="X6" s="7"/>
      <c r="Y6" s="7"/>
      <c r="Z6" s="7"/>
      <c r="AA6" s="7"/>
      <c r="AB6" s="8" t="s">
        <v>8</v>
      </c>
      <c r="AC6"/>
      <c r="AD6"/>
      <c r="AE6"/>
      <c r="AF6"/>
      <c r="AG6"/>
      <c r="AH6"/>
      <c r="AI6"/>
      <c r="AJ6"/>
      <c r="AK6"/>
      <c r="AL6"/>
      <c r="AM6"/>
      <c r="AN6"/>
    </row>
    <row r="7" spans="1:40" ht="15" customHeight="1" x14ac:dyDescent="0.25">
      <c r="A7" s="5"/>
      <c r="C7" s="8" t="s">
        <v>96</v>
      </c>
      <c r="D7" s="7" t="s">
        <v>150</v>
      </c>
      <c r="E7" s="7"/>
      <c r="F7" s="7"/>
      <c r="G7" s="7"/>
      <c r="H7" s="7"/>
      <c r="I7" s="7"/>
      <c r="J7" s="7"/>
      <c r="K7" s="7"/>
      <c r="L7" s="7"/>
      <c r="M7" s="9"/>
      <c r="N7" s="8" t="s">
        <v>8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8" t="s">
        <v>8</v>
      </c>
      <c r="AC7"/>
      <c r="AD7"/>
      <c r="AE7"/>
      <c r="AF7"/>
      <c r="AG7"/>
      <c r="AH7"/>
      <c r="AI7"/>
      <c r="AJ7"/>
      <c r="AK7"/>
      <c r="AL7"/>
      <c r="AM7"/>
      <c r="AN7"/>
    </row>
    <row r="8" spans="1:40" ht="15" customHeight="1" x14ac:dyDescent="0.25">
      <c r="A8" s="17"/>
      <c r="B8" s="9"/>
      <c r="C8" s="7"/>
      <c r="D8" s="7"/>
      <c r="E8" s="7"/>
      <c r="F8" s="7"/>
      <c r="G8" s="7"/>
      <c r="H8" s="7"/>
      <c r="I8" s="7"/>
      <c r="J8" s="7"/>
      <c r="K8" s="7"/>
      <c r="L8" s="7"/>
      <c r="M8" s="9"/>
      <c r="N8" s="8" t="s">
        <v>8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8" t="s">
        <v>8</v>
      </c>
      <c r="AC8"/>
      <c r="AD8"/>
      <c r="AE8"/>
      <c r="AF8"/>
      <c r="AG8"/>
      <c r="AH8"/>
      <c r="AI8"/>
      <c r="AJ8"/>
      <c r="AK8"/>
      <c r="AL8"/>
      <c r="AM8"/>
      <c r="AN8"/>
    </row>
    <row r="9" spans="1:40" ht="15" customHeight="1" x14ac:dyDescent="0.25">
      <c r="A9" s="5" t="s">
        <v>6</v>
      </c>
      <c r="B9" s="9"/>
      <c r="C9" s="7" t="s">
        <v>151</v>
      </c>
      <c r="D9" s="7"/>
      <c r="E9" s="7"/>
      <c r="F9" s="7"/>
      <c r="G9" s="7"/>
      <c r="H9" s="7"/>
      <c r="I9" s="7"/>
      <c r="J9" s="7"/>
      <c r="K9" s="7"/>
      <c r="L9" s="7"/>
      <c r="M9" s="9"/>
      <c r="N9" s="8" t="s">
        <v>8</v>
      </c>
      <c r="O9" s="7"/>
      <c r="P9" s="7" t="s">
        <v>152</v>
      </c>
      <c r="Q9" s="7"/>
      <c r="R9" s="7"/>
      <c r="S9" s="8" t="str">
        <f>IF(AND(V5="yes",V6="yes"),"have","have not")</f>
        <v>have</v>
      </c>
      <c r="T9" s="7" t="s">
        <v>153</v>
      </c>
      <c r="U9" s="7"/>
      <c r="V9" s="7"/>
      <c r="W9" s="7"/>
      <c r="X9" s="7"/>
      <c r="Y9" s="7"/>
      <c r="Z9" s="7"/>
      <c r="AA9" s="7"/>
      <c r="AB9" s="8" t="s">
        <v>8</v>
      </c>
      <c r="AC9"/>
      <c r="AD9"/>
      <c r="AE9"/>
      <c r="AF9"/>
      <c r="AG9"/>
      <c r="AH9"/>
      <c r="AI9"/>
      <c r="AJ9"/>
      <c r="AK9"/>
      <c r="AL9"/>
      <c r="AM9"/>
      <c r="AN9"/>
    </row>
    <row r="10" spans="1:40" ht="15" customHeight="1" x14ac:dyDescent="0.25">
      <c r="A10" s="9"/>
      <c r="B10" s="9"/>
      <c r="C10" s="7"/>
      <c r="D10" s="7"/>
      <c r="E10" s="7"/>
      <c r="F10" s="7"/>
      <c r="G10" s="7"/>
      <c r="H10" s="7"/>
      <c r="I10" s="7"/>
      <c r="J10" s="7"/>
      <c r="K10" s="7"/>
      <c r="L10" s="7"/>
      <c r="M10" s="9"/>
      <c r="N10" s="8" t="s">
        <v>8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8" t="s">
        <v>8</v>
      </c>
      <c r="AC10"/>
      <c r="AD10"/>
      <c r="AE10"/>
      <c r="AF10"/>
      <c r="AG10"/>
      <c r="AH10"/>
      <c r="AI10"/>
      <c r="AJ10"/>
      <c r="AK10"/>
      <c r="AL10"/>
      <c r="AM10"/>
      <c r="AN10"/>
    </row>
    <row r="11" spans="1:40" ht="15" customHeight="1" x14ac:dyDescent="0.25">
      <c r="A11" s="9"/>
      <c r="B11" s="9"/>
      <c r="C11" s="69" t="s">
        <v>154</v>
      </c>
      <c r="D11" s="70"/>
      <c r="E11" s="31">
        <v>48000</v>
      </c>
      <c r="F11" s="7"/>
      <c r="G11" s="7"/>
      <c r="H11" s="7"/>
      <c r="I11" s="7"/>
      <c r="J11" s="7"/>
      <c r="K11" s="7"/>
      <c r="L11" s="7"/>
      <c r="M11" s="9"/>
      <c r="N11" s="8" t="s">
        <v>8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8" t="s">
        <v>8</v>
      </c>
      <c r="AC11"/>
      <c r="AD11"/>
      <c r="AE11"/>
      <c r="AF11"/>
      <c r="AG11"/>
      <c r="AH11"/>
      <c r="AI11"/>
      <c r="AJ11"/>
      <c r="AK11"/>
      <c r="AL11"/>
      <c r="AM11"/>
      <c r="AN11"/>
    </row>
    <row r="12" spans="1:40" ht="15" customHeight="1" x14ac:dyDescent="0.25">
      <c r="A12" s="17"/>
      <c r="B12" s="9"/>
      <c r="C12" s="76" t="s">
        <v>155</v>
      </c>
      <c r="D12" s="43"/>
      <c r="E12" s="37">
        <v>4</v>
      </c>
      <c r="F12" s="7"/>
      <c r="G12" s="7"/>
      <c r="H12" s="7"/>
      <c r="I12" s="7"/>
      <c r="J12" s="7"/>
      <c r="K12" s="7"/>
      <c r="L12" s="7"/>
      <c r="M12" s="9"/>
      <c r="N12" s="8" t="s">
        <v>8</v>
      </c>
      <c r="O12" s="133" t="s">
        <v>156</v>
      </c>
      <c r="P12" s="7" t="s">
        <v>157</v>
      </c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8" t="s">
        <v>8</v>
      </c>
      <c r="AC12"/>
      <c r="AD12"/>
      <c r="AE12"/>
      <c r="AF12"/>
      <c r="AG12"/>
      <c r="AH12"/>
      <c r="AI12"/>
      <c r="AJ12"/>
      <c r="AK12"/>
      <c r="AL12"/>
      <c r="AM12"/>
      <c r="AN12"/>
    </row>
    <row r="13" spans="1:40" ht="15" customHeight="1" x14ac:dyDescent="0.25">
      <c r="A13" s="9"/>
      <c r="B13" s="9"/>
      <c r="C13" s="7"/>
      <c r="D13" s="7"/>
      <c r="E13" s="7"/>
      <c r="F13" s="7"/>
      <c r="G13" s="7"/>
      <c r="H13" s="7"/>
      <c r="I13" s="7"/>
      <c r="J13" s="7"/>
      <c r="K13" s="7"/>
      <c r="L13" s="7"/>
      <c r="M13" s="9"/>
      <c r="N13" s="8" t="s">
        <v>8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8" t="s">
        <v>8</v>
      </c>
      <c r="AC13"/>
      <c r="AD13"/>
      <c r="AE13"/>
      <c r="AF13"/>
      <c r="AG13"/>
      <c r="AH13"/>
      <c r="AI13"/>
      <c r="AJ13"/>
      <c r="AK13"/>
      <c r="AL13"/>
      <c r="AM13"/>
      <c r="AN13"/>
    </row>
    <row r="14" spans="1:40" ht="15" customHeight="1" x14ac:dyDescent="0.25">
      <c r="A14" s="9"/>
      <c r="B14" s="9"/>
      <c r="C14" s="134" t="s">
        <v>158</v>
      </c>
      <c r="D14" s="135"/>
      <c r="E14" s="136" t="s">
        <v>159</v>
      </c>
      <c r="F14" s="137" t="s">
        <v>160</v>
      </c>
      <c r="G14" s="7" t="s">
        <v>161</v>
      </c>
      <c r="H14" s="7"/>
      <c r="I14" s="7"/>
      <c r="J14" s="7"/>
      <c r="K14" s="7"/>
      <c r="L14" s="7"/>
      <c r="M14" s="9"/>
      <c r="N14" s="8" t="s">
        <v>8</v>
      </c>
      <c r="O14" s="7"/>
      <c r="P14" s="8" t="s">
        <v>162</v>
      </c>
      <c r="Q14" s="8" t="s">
        <v>12</v>
      </c>
      <c r="R14" s="8" t="str">
        <f>IF(S9="have","( loss",0)</f>
        <v>( loss</v>
      </c>
      <c r="S14" s="8" t="str">
        <f>IF(S9="have","-","")</f>
        <v>-</v>
      </c>
      <c r="T14" s="138" t="str">
        <f>IF(S9="have","deduc )","")</f>
        <v>deduc )</v>
      </c>
      <c r="U14" s="8" t="str">
        <f>IF(S9="have","x","")</f>
        <v>x</v>
      </c>
      <c r="V14" s="7" t="str">
        <f>IF(S9="have","( 1.0 - coinsurance % )","")</f>
        <v>( 1.0 - coinsurance % )</v>
      </c>
      <c r="W14" s="7"/>
      <c r="X14" s="7"/>
      <c r="Y14" s="7"/>
      <c r="Z14" s="7"/>
      <c r="AA14" s="7"/>
      <c r="AB14" s="8" t="s">
        <v>8</v>
      </c>
      <c r="AC14"/>
      <c r="AD14"/>
      <c r="AE14"/>
      <c r="AF14"/>
      <c r="AG14"/>
      <c r="AH14"/>
      <c r="AI14"/>
      <c r="AJ14"/>
      <c r="AK14"/>
      <c r="AL14"/>
      <c r="AM14"/>
      <c r="AN14"/>
    </row>
    <row r="15" spans="1:40" ht="15" customHeight="1" x14ac:dyDescent="0.25">
      <c r="C15" s="73" t="s">
        <v>163</v>
      </c>
      <c r="D15" s="42"/>
      <c r="E15" s="36">
        <v>1</v>
      </c>
      <c r="F15" s="7"/>
      <c r="G15" s="139"/>
      <c r="H15" s="7"/>
      <c r="I15" s="7"/>
      <c r="J15" s="7"/>
      <c r="K15" s="7"/>
      <c r="L15" s="7"/>
      <c r="M15" s="9"/>
      <c r="N15" s="8" t="s">
        <v>8</v>
      </c>
      <c r="O15" s="7"/>
      <c r="P15" s="7"/>
      <c r="Q15" s="8" t="s">
        <v>12</v>
      </c>
      <c r="R15" s="8" t="str">
        <f>IF(S9="have","( " &amp; E12,0)</f>
        <v>( 4</v>
      </c>
      <c r="S15" s="8" t="str">
        <f>IF(S9="have","-","")</f>
        <v>-</v>
      </c>
      <c r="T15" s="140" t="str">
        <f>IF(S9="have",R21 &amp; " )","")</f>
        <v>0.6 )</v>
      </c>
      <c r="U15" s="8" t="str">
        <f>IF(S9="have","x","")</f>
        <v>x</v>
      </c>
      <c r="V15" s="141" t="str">
        <f>IF(S9="have","80%","")</f>
        <v>80%</v>
      </c>
      <c r="W15" s="7"/>
      <c r="X15" s="7"/>
      <c r="AB15" s="8" t="s">
        <v>8</v>
      </c>
      <c r="AC15"/>
      <c r="AD15"/>
      <c r="AE15"/>
      <c r="AF15"/>
      <c r="AG15"/>
      <c r="AH15"/>
      <c r="AI15"/>
      <c r="AJ15"/>
      <c r="AK15"/>
      <c r="AL15"/>
      <c r="AM15"/>
      <c r="AN15"/>
    </row>
    <row r="16" spans="1:40" ht="15" customHeight="1" x14ac:dyDescent="0.25">
      <c r="C16" s="73" t="s">
        <v>164</v>
      </c>
      <c r="D16" s="42"/>
      <c r="E16" s="36">
        <v>2</v>
      </c>
      <c r="F16" s="7"/>
      <c r="G16" s="139"/>
      <c r="H16" s="7"/>
      <c r="I16" s="7"/>
      <c r="J16" s="7"/>
      <c r="K16" s="7"/>
      <c r="L16" s="7"/>
      <c r="M16" s="9"/>
      <c r="N16" s="8" t="s">
        <v>8</v>
      </c>
      <c r="O16" s="7"/>
      <c r="P16" s="7"/>
      <c r="Q16" s="8" t="s">
        <v>12</v>
      </c>
      <c r="R16" s="133">
        <f>IF(E12-R21&lt;0,0,IF(S9="have",(E12-R21)*80%,0))</f>
        <v>2.72</v>
      </c>
      <c r="S16" s="142" t="s">
        <v>165</v>
      </c>
      <c r="T16" s="7"/>
      <c r="U16" s="7"/>
      <c r="V16" s="7"/>
      <c r="W16" s="7"/>
      <c r="X16" s="7"/>
      <c r="AB16" s="8" t="s">
        <v>8</v>
      </c>
      <c r="AC16"/>
      <c r="AD16"/>
      <c r="AE16"/>
      <c r="AF16"/>
      <c r="AG16"/>
      <c r="AH16"/>
      <c r="AI16"/>
      <c r="AJ16"/>
      <c r="AK16"/>
      <c r="AL16"/>
      <c r="AM16"/>
      <c r="AN16"/>
    </row>
    <row r="17" spans="3:40" ht="15" customHeight="1" x14ac:dyDescent="0.25">
      <c r="C17" s="76" t="s">
        <v>166</v>
      </c>
      <c r="D17" s="43"/>
      <c r="E17" s="37">
        <v>1</v>
      </c>
      <c r="F17" s="7"/>
      <c r="G17" s="139"/>
      <c r="H17" s="7"/>
      <c r="I17" s="7"/>
      <c r="J17" s="7"/>
      <c r="K17" s="7"/>
      <c r="L17" s="7"/>
      <c r="M17" s="9"/>
      <c r="N17" s="8" t="s">
        <v>8</v>
      </c>
      <c r="O17" s="7"/>
      <c r="P17" s="7"/>
      <c r="Q17" s="7"/>
      <c r="R17" s="7"/>
      <c r="S17" s="7"/>
      <c r="T17" s="7"/>
      <c r="U17" s="7"/>
      <c r="V17" s="7"/>
      <c r="W17" s="7"/>
      <c r="X17" s="7"/>
      <c r="AB17" s="8" t="s">
        <v>8</v>
      </c>
      <c r="AC17"/>
      <c r="AD17"/>
      <c r="AE17"/>
      <c r="AF17"/>
      <c r="AG17"/>
      <c r="AH17"/>
      <c r="AI17"/>
      <c r="AJ17"/>
      <c r="AK17"/>
      <c r="AL17"/>
      <c r="AM17"/>
      <c r="AN17"/>
    </row>
    <row r="18" spans="3:40" ht="15" customHeight="1" x14ac:dyDescent="0.25">
      <c r="C18" s="7"/>
      <c r="D18" s="7"/>
      <c r="E18" s="7"/>
      <c r="F18" s="7"/>
      <c r="G18" s="7"/>
      <c r="H18" s="7"/>
      <c r="I18" s="7"/>
      <c r="J18" s="7"/>
      <c r="K18" s="7"/>
      <c r="L18" s="7"/>
      <c r="M18" s="9"/>
      <c r="N18" s="8" t="s">
        <v>8</v>
      </c>
      <c r="O18" s="7"/>
      <c r="P18" s="17" t="str">
        <f>"side calc for federal deductible:" &amp; IF(S9="have","","  (not relevant because loss-sharing criteria not met)")</f>
        <v>side calc for federal deductible:</v>
      </c>
      <c r="Q18" s="7"/>
      <c r="R18" s="7"/>
      <c r="S18" s="7"/>
      <c r="T18" s="7"/>
      <c r="U18" s="7"/>
      <c r="V18" s="7"/>
      <c r="W18" s="7"/>
      <c r="X18" s="7"/>
      <c r="AB18" s="8" t="s">
        <v>8</v>
      </c>
      <c r="AC18"/>
      <c r="AD18"/>
      <c r="AE18"/>
      <c r="AF18"/>
      <c r="AG18"/>
      <c r="AH18"/>
      <c r="AI18"/>
      <c r="AJ18"/>
      <c r="AK18"/>
      <c r="AL18"/>
      <c r="AM18"/>
      <c r="AN18"/>
    </row>
    <row r="19" spans="3:40" ht="15" customHeight="1" x14ac:dyDescent="0.25">
      <c r="C19" s="7"/>
      <c r="D19" s="7"/>
      <c r="E19" s="7"/>
      <c r="F19" s="7"/>
      <c r="G19" s="7"/>
      <c r="H19" s="7"/>
      <c r="I19" s="7"/>
      <c r="J19" s="7"/>
      <c r="K19" s="7"/>
      <c r="L19" s="7"/>
      <c r="M19" s="9"/>
      <c r="N19" s="8" t="s">
        <v>8</v>
      </c>
      <c r="O19" s="7"/>
      <c r="P19" s="138" t="s">
        <v>167</v>
      </c>
      <c r="Q19" s="8" t="s">
        <v>12</v>
      </c>
      <c r="R19" s="90">
        <v>0.2</v>
      </c>
      <c r="S19" s="8" t="s">
        <v>43</v>
      </c>
      <c r="T19" s="7" t="s">
        <v>168</v>
      </c>
      <c r="U19" s="7"/>
      <c r="V19" s="7"/>
      <c r="W19" s="7"/>
      <c r="X19" s="7"/>
      <c r="AB19" s="8" t="s">
        <v>8</v>
      </c>
      <c r="AC19"/>
      <c r="AD19"/>
      <c r="AE19"/>
      <c r="AF19"/>
      <c r="AG19"/>
      <c r="AH19"/>
      <c r="AI19"/>
      <c r="AJ19"/>
      <c r="AK19"/>
      <c r="AL19"/>
      <c r="AM19"/>
      <c r="AN19"/>
    </row>
    <row r="20" spans="3:40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8" t="s">
        <v>8</v>
      </c>
      <c r="O20" s="7"/>
      <c r="P20" s="7"/>
      <c r="Q20" s="8" t="s">
        <v>12</v>
      </c>
      <c r="R20" s="90">
        <v>0.2</v>
      </c>
      <c r="S20" s="8" t="s">
        <v>43</v>
      </c>
      <c r="T20" s="7" t="str">
        <f>"( " &amp; E16 &amp; " + " &amp; E17 &amp; " )"</f>
        <v>( 2 + 1 )</v>
      </c>
      <c r="U20" s="7"/>
      <c r="V20" s="7"/>
      <c r="W20" s="7"/>
      <c r="X20" s="7"/>
      <c r="AB20" s="8" t="s">
        <v>8</v>
      </c>
      <c r="AC20"/>
      <c r="AD20"/>
      <c r="AE20"/>
      <c r="AF20"/>
      <c r="AG20"/>
      <c r="AH20"/>
      <c r="AI20"/>
      <c r="AJ20"/>
      <c r="AK20"/>
      <c r="AL20"/>
      <c r="AM20"/>
      <c r="AN20"/>
    </row>
    <row r="21" spans="3:40" ht="15" customHeight="1" x14ac:dyDescent="0.25">
      <c r="C21" s="7"/>
      <c r="D21" s="7"/>
      <c r="E21" s="7"/>
      <c r="F21" s="7"/>
      <c r="G21" s="7"/>
      <c r="H21" s="7"/>
      <c r="I21" s="7"/>
      <c r="J21" s="7"/>
      <c r="K21" s="7"/>
      <c r="L21" s="7"/>
      <c r="M21" s="9"/>
      <c r="N21" s="8" t="s">
        <v>8</v>
      </c>
      <c r="O21" s="7"/>
      <c r="P21" s="7"/>
      <c r="Q21" s="8" t="s">
        <v>12</v>
      </c>
      <c r="R21" s="140">
        <f>R20*(E16+E17)</f>
        <v>0.60000000000000009</v>
      </c>
      <c r="S21" s="143"/>
      <c r="T21" s="7"/>
      <c r="U21" s="7"/>
      <c r="V21" s="7"/>
      <c r="W21" s="7"/>
      <c r="X21" s="7"/>
      <c r="AB21" s="8" t="s">
        <v>8</v>
      </c>
      <c r="AC21"/>
      <c r="AD21"/>
      <c r="AE21"/>
      <c r="AF21"/>
      <c r="AG21"/>
      <c r="AH21"/>
      <c r="AI21"/>
      <c r="AJ21"/>
      <c r="AK21"/>
      <c r="AL21"/>
      <c r="AM21"/>
      <c r="AN21"/>
    </row>
    <row r="22" spans="3:40" ht="15" customHeight="1" x14ac:dyDescent="0.25">
      <c r="J22" s="7"/>
      <c r="K22" s="7"/>
      <c r="L22" s="7"/>
      <c r="M22" s="9"/>
      <c r="N22" s="8" t="s">
        <v>8</v>
      </c>
      <c r="O22" s="7"/>
      <c r="P22" s="7"/>
      <c r="Q22" s="7"/>
      <c r="R22" s="7"/>
      <c r="S22" s="7"/>
      <c r="T22" s="7"/>
      <c r="U22" s="7"/>
      <c r="V22" s="7"/>
      <c r="W22" s="7"/>
      <c r="X22" s="7"/>
      <c r="AB22" s="8" t="s">
        <v>8</v>
      </c>
      <c r="AC22"/>
      <c r="AD22"/>
      <c r="AE22"/>
      <c r="AF22"/>
      <c r="AG22"/>
      <c r="AH22"/>
      <c r="AI22"/>
      <c r="AJ22"/>
      <c r="AK22"/>
      <c r="AL22"/>
      <c r="AM22"/>
      <c r="AN22"/>
    </row>
    <row r="23" spans="3:40" ht="15" customHeight="1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9"/>
      <c r="N23" s="8" t="s">
        <v>8</v>
      </c>
      <c r="O23" s="132" t="s">
        <v>169</v>
      </c>
      <c r="P23" s="7" t="s">
        <v>170</v>
      </c>
      <c r="Q23" s="7"/>
      <c r="R23" s="7"/>
      <c r="S23" s="7"/>
      <c r="T23" s="7"/>
      <c r="U23" s="7"/>
      <c r="V23" s="7"/>
      <c r="W23" s="7"/>
      <c r="X23" s="7"/>
      <c r="AB23" s="8" t="s">
        <v>8</v>
      </c>
      <c r="AC23"/>
      <c r="AD23"/>
      <c r="AE23"/>
      <c r="AF23"/>
      <c r="AG23"/>
      <c r="AH23"/>
      <c r="AI23"/>
      <c r="AJ23"/>
      <c r="AK23"/>
      <c r="AL23"/>
      <c r="AM23"/>
      <c r="AN23"/>
    </row>
    <row r="24" spans="3:40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8" t="s">
        <v>8</v>
      </c>
      <c r="O24" s="7"/>
      <c r="P24" s="7"/>
      <c r="Q24" s="7"/>
      <c r="R24" s="7"/>
      <c r="S24" s="7"/>
      <c r="T24" s="7"/>
      <c r="U24" s="7"/>
      <c r="V24" s="7"/>
      <c r="W24" s="7"/>
      <c r="X24" s="7"/>
      <c r="AB24" s="8" t="s">
        <v>8</v>
      </c>
      <c r="AC24"/>
      <c r="AD24"/>
      <c r="AE24"/>
      <c r="AF24"/>
      <c r="AG24"/>
      <c r="AH24"/>
      <c r="AI24"/>
      <c r="AJ24"/>
      <c r="AK24"/>
      <c r="AL24"/>
      <c r="AM24"/>
      <c r="AN24"/>
    </row>
    <row r="25" spans="3:40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8" t="s">
        <v>8</v>
      </c>
      <c r="O25" s="7"/>
      <c r="P25" s="8" t="s">
        <v>171</v>
      </c>
      <c r="Q25" s="8" t="s">
        <v>12</v>
      </c>
      <c r="R25" s="7" t="s">
        <v>172</v>
      </c>
      <c r="S25" s="7"/>
      <c r="T25" s="8" t="s">
        <v>17</v>
      </c>
      <c r="U25" s="7" t="s">
        <v>173</v>
      </c>
      <c r="V25" s="7"/>
      <c r="W25" s="7"/>
      <c r="X25" s="7"/>
      <c r="AB25" s="8" t="s">
        <v>8</v>
      </c>
      <c r="AC25"/>
      <c r="AD25"/>
      <c r="AE25"/>
      <c r="AF25"/>
      <c r="AG25"/>
      <c r="AH25"/>
      <c r="AI25"/>
      <c r="AJ25"/>
      <c r="AK25"/>
      <c r="AL25"/>
      <c r="AM25"/>
      <c r="AN25"/>
    </row>
    <row r="26" spans="3:40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8" t="s">
        <v>8</v>
      </c>
      <c r="O26" s="7"/>
      <c r="P26" s="7"/>
      <c r="Q26" s="8" t="s">
        <v>12</v>
      </c>
      <c r="R26" s="144">
        <f>E12</f>
        <v>4</v>
      </c>
      <c r="S26" s="7"/>
      <c r="T26" s="8" t="s">
        <v>17</v>
      </c>
      <c r="U26" s="145">
        <f>R16</f>
        <v>2.72</v>
      </c>
      <c r="V26" s="7"/>
      <c r="W26" s="7"/>
      <c r="X26" s="7"/>
      <c r="AB26" s="8" t="s">
        <v>8</v>
      </c>
      <c r="AC26"/>
      <c r="AD26"/>
      <c r="AE26"/>
      <c r="AF26"/>
      <c r="AG26"/>
      <c r="AH26"/>
      <c r="AI26"/>
      <c r="AJ26"/>
      <c r="AK26"/>
      <c r="AL26"/>
      <c r="AM26"/>
      <c r="AN26"/>
    </row>
    <row r="27" spans="3:40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8" t="s">
        <v>8</v>
      </c>
      <c r="O27" s="7"/>
      <c r="P27" s="7"/>
      <c r="Q27" s="8" t="s">
        <v>12</v>
      </c>
      <c r="R27" s="146">
        <f>R26-U26</f>
        <v>1.2799999999999998</v>
      </c>
      <c r="S27" s="142" t="s">
        <v>174</v>
      </c>
      <c r="T27" s="7"/>
      <c r="U27" s="7"/>
      <c r="V27" s="7"/>
      <c r="W27" s="7"/>
      <c r="X27" s="7"/>
      <c r="AB27" s="8" t="s">
        <v>8</v>
      </c>
      <c r="AC27"/>
      <c r="AD27"/>
      <c r="AE27"/>
      <c r="AF27"/>
      <c r="AG27"/>
      <c r="AH27"/>
      <c r="AI27"/>
      <c r="AJ27"/>
      <c r="AK27"/>
      <c r="AL27"/>
      <c r="AM27"/>
      <c r="AN27"/>
    </row>
    <row r="28" spans="3:40" ht="15" customHeight="1" x14ac:dyDescent="0.25">
      <c r="N28" s="8" t="s">
        <v>8</v>
      </c>
      <c r="AB28" s="8" t="s">
        <v>8</v>
      </c>
      <c r="AC28"/>
      <c r="AD28"/>
      <c r="AE28"/>
      <c r="AF28"/>
      <c r="AG28"/>
      <c r="AH28"/>
      <c r="AI28"/>
      <c r="AJ28"/>
      <c r="AK28"/>
      <c r="AL28"/>
      <c r="AM28"/>
      <c r="AN28"/>
    </row>
    <row r="29" spans="3:40" ht="15" customHeight="1" x14ac:dyDescent="0.25">
      <c r="N29" s="8" t="s">
        <v>8</v>
      </c>
      <c r="AB29" s="8" t="s">
        <v>8</v>
      </c>
      <c r="AC29"/>
      <c r="AD29"/>
      <c r="AE29"/>
      <c r="AF29"/>
      <c r="AG29"/>
      <c r="AH29"/>
      <c r="AI29"/>
      <c r="AJ29"/>
      <c r="AK29"/>
      <c r="AL29"/>
      <c r="AM29"/>
      <c r="AN29"/>
    </row>
    <row r="30" spans="3:40" ht="15" customHeight="1" x14ac:dyDescent="0.25">
      <c r="N30" s="8" t="s">
        <v>8</v>
      </c>
      <c r="AB30" s="8" t="s">
        <v>8</v>
      </c>
      <c r="AC30"/>
      <c r="AD30"/>
      <c r="AE30"/>
      <c r="AF30"/>
      <c r="AG30"/>
      <c r="AH30"/>
      <c r="AI30"/>
      <c r="AJ30"/>
      <c r="AK30"/>
      <c r="AL30"/>
      <c r="AM30"/>
      <c r="AN30"/>
    </row>
    <row r="31" spans="3:40" ht="15" customHeight="1" x14ac:dyDescent="0.25">
      <c r="N31" s="8" t="s">
        <v>8</v>
      </c>
      <c r="AB31" s="8" t="s">
        <v>8</v>
      </c>
      <c r="AC31"/>
      <c r="AD31"/>
      <c r="AE31"/>
      <c r="AF31"/>
      <c r="AG31"/>
      <c r="AH31"/>
      <c r="AI31"/>
      <c r="AJ31"/>
      <c r="AK31"/>
      <c r="AL31"/>
      <c r="AM31"/>
      <c r="AN31"/>
    </row>
    <row r="32" spans="3:40" ht="15" customHeight="1" x14ac:dyDescent="0.25">
      <c r="N32" s="8" t="s">
        <v>8</v>
      </c>
      <c r="AB32" s="8" t="s">
        <v>8</v>
      </c>
      <c r="AC32"/>
      <c r="AD32"/>
      <c r="AE32"/>
      <c r="AF32"/>
      <c r="AG32"/>
      <c r="AH32"/>
      <c r="AI32"/>
      <c r="AJ32"/>
      <c r="AK32"/>
      <c r="AL32"/>
      <c r="AM32"/>
      <c r="AN32"/>
    </row>
    <row r="33" spans="14:40" ht="15" customHeight="1" x14ac:dyDescent="0.25">
      <c r="N33" s="8" t="s">
        <v>8</v>
      </c>
      <c r="AB33" s="8" t="s">
        <v>8</v>
      </c>
      <c r="AC33"/>
      <c r="AD33"/>
      <c r="AE33"/>
      <c r="AF33"/>
      <c r="AG33"/>
      <c r="AH33"/>
      <c r="AI33"/>
      <c r="AJ33"/>
      <c r="AK33"/>
      <c r="AL33"/>
      <c r="AM33"/>
      <c r="AN33"/>
    </row>
    <row r="34" spans="14:40" ht="15" customHeight="1" x14ac:dyDescent="0.25">
      <c r="N34" s="8" t="s">
        <v>8</v>
      </c>
      <c r="AB34" s="8" t="s">
        <v>8</v>
      </c>
      <c r="AC34"/>
      <c r="AD34"/>
      <c r="AE34"/>
      <c r="AF34"/>
      <c r="AG34"/>
      <c r="AH34"/>
      <c r="AI34"/>
      <c r="AJ34"/>
      <c r="AK34"/>
      <c r="AL34"/>
      <c r="AM34"/>
      <c r="AN34"/>
    </row>
    <row r="35" spans="14:40" ht="15" customHeight="1" x14ac:dyDescent="0.25">
      <c r="N35" s="8" t="s">
        <v>8</v>
      </c>
      <c r="AB35" s="8" t="s">
        <v>8</v>
      </c>
      <c r="AC35"/>
      <c r="AD35"/>
      <c r="AE35"/>
      <c r="AF35"/>
      <c r="AG35"/>
      <c r="AH35"/>
      <c r="AI35"/>
      <c r="AJ35"/>
      <c r="AK35"/>
      <c r="AL35"/>
      <c r="AM35"/>
      <c r="AN35"/>
    </row>
    <row r="36" spans="14:40" ht="15" customHeight="1" x14ac:dyDescent="0.25">
      <c r="N36" s="8" t="s">
        <v>8</v>
      </c>
      <c r="AB36" s="8" t="s">
        <v>8</v>
      </c>
      <c r="AC36"/>
      <c r="AD36"/>
      <c r="AE36"/>
      <c r="AF36"/>
      <c r="AG36"/>
      <c r="AH36"/>
      <c r="AI36"/>
      <c r="AJ36"/>
      <c r="AK36"/>
      <c r="AL36"/>
      <c r="AM36"/>
      <c r="AN36"/>
    </row>
    <row r="37" spans="14:40" ht="15" customHeight="1" x14ac:dyDescent="0.25">
      <c r="N37" s="8" t="s">
        <v>8</v>
      </c>
      <c r="AB37" s="8" t="s">
        <v>8</v>
      </c>
      <c r="AC37"/>
      <c r="AD37"/>
      <c r="AE37"/>
      <c r="AF37"/>
      <c r="AG37"/>
      <c r="AH37"/>
      <c r="AI37"/>
      <c r="AJ37"/>
      <c r="AK37"/>
      <c r="AL37"/>
      <c r="AM37"/>
      <c r="AN37"/>
    </row>
    <row r="38" spans="14:40" ht="15" customHeight="1" x14ac:dyDescent="0.25">
      <c r="N38" s="8" t="s">
        <v>8</v>
      </c>
      <c r="AB38" s="8" t="s">
        <v>8</v>
      </c>
      <c r="AC38"/>
      <c r="AD38"/>
      <c r="AE38"/>
      <c r="AF38"/>
      <c r="AG38"/>
      <c r="AH38"/>
      <c r="AI38"/>
      <c r="AJ38"/>
      <c r="AK38"/>
      <c r="AL38"/>
      <c r="AM38"/>
      <c r="AN38"/>
    </row>
    <row r="39" spans="14:40" ht="15" customHeight="1" x14ac:dyDescent="0.25">
      <c r="N39" s="8" t="s">
        <v>8</v>
      </c>
      <c r="AB39" s="8" t="s">
        <v>8</v>
      </c>
      <c r="AC39"/>
      <c r="AD39"/>
      <c r="AE39"/>
      <c r="AF39"/>
      <c r="AG39"/>
      <c r="AH39"/>
      <c r="AI39"/>
      <c r="AJ39"/>
      <c r="AK39"/>
      <c r="AL39"/>
      <c r="AM39"/>
      <c r="AN39"/>
    </row>
    <row r="40" spans="14:40" ht="15" customHeight="1" x14ac:dyDescent="0.25">
      <c r="N40" s="8" t="s">
        <v>8</v>
      </c>
      <c r="AB40" s="8" t="s">
        <v>8</v>
      </c>
      <c r="AC40"/>
      <c r="AD40"/>
      <c r="AE40"/>
      <c r="AF40"/>
      <c r="AG40"/>
      <c r="AH40"/>
      <c r="AI40"/>
      <c r="AJ40"/>
      <c r="AK40"/>
      <c r="AL40"/>
      <c r="AM40"/>
      <c r="AN40"/>
    </row>
    <row r="41" spans="14:40" ht="15" customHeight="1" x14ac:dyDescent="0.25">
      <c r="N41" s="8" t="s">
        <v>8</v>
      </c>
      <c r="AB41" s="8" t="s">
        <v>8</v>
      </c>
      <c r="AC41"/>
      <c r="AD41"/>
      <c r="AE41"/>
      <c r="AF41"/>
      <c r="AG41"/>
      <c r="AH41"/>
      <c r="AI41"/>
      <c r="AJ41"/>
      <c r="AK41"/>
      <c r="AL41"/>
      <c r="AM41"/>
      <c r="AN41"/>
    </row>
    <row r="42" spans="14:40" ht="15" customHeight="1" x14ac:dyDescent="0.25">
      <c r="N42" s="8" t="s">
        <v>8</v>
      </c>
      <c r="AB42" s="8" t="s">
        <v>8</v>
      </c>
      <c r="AC42"/>
      <c r="AD42"/>
      <c r="AE42"/>
      <c r="AF42"/>
      <c r="AG42"/>
      <c r="AH42"/>
      <c r="AI42"/>
      <c r="AJ42"/>
      <c r="AK42"/>
      <c r="AL42"/>
      <c r="AM42"/>
      <c r="AN42"/>
    </row>
    <row r="43" spans="14:40" ht="15" customHeight="1" x14ac:dyDescent="0.25">
      <c r="N43" s="8" t="s">
        <v>8</v>
      </c>
      <c r="AB43" s="8" t="s">
        <v>8</v>
      </c>
      <c r="AC43"/>
      <c r="AD43"/>
      <c r="AE43"/>
      <c r="AF43"/>
      <c r="AG43"/>
      <c r="AH43"/>
      <c r="AI43"/>
      <c r="AJ43"/>
      <c r="AK43"/>
      <c r="AL43"/>
      <c r="AM43"/>
      <c r="AN43"/>
    </row>
    <row r="44" spans="14:40" ht="15" customHeight="1" x14ac:dyDescent="0.25">
      <c r="N44" s="8" t="s">
        <v>8</v>
      </c>
      <c r="AB44" s="8" t="s">
        <v>8</v>
      </c>
      <c r="AC44"/>
      <c r="AD44"/>
      <c r="AE44"/>
      <c r="AF44"/>
      <c r="AG44"/>
      <c r="AH44"/>
      <c r="AI44"/>
      <c r="AJ44"/>
      <c r="AK44"/>
      <c r="AL44"/>
      <c r="AM44"/>
      <c r="AN44"/>
    </row>
    <row r="45" spans="14:40" ht="15" customHeight="1" x14ac:dyDescent="0.25">
      <c r="N45" s="8" t="s">
        <v>8</v>
      </c>
      <c r="AB45" s="8" t="s">
        <v>8</v>
      </c>
      <c r="AC45"/>
      <c r="AD45"/>
      <c r="AE45"/>
      <c r="AF45"/>
      <c r="AG45"/>
      <c r="AH45"/>
      <c r="AI45"/>
      <c r="AJ45"/>
      <c r="AK45"/>
      <c r="AL45"/>
      <c r="AM45"/>
      <c r="AN45"/>
    </row>
    <row r="46" spans="14:40" ht="15" customHeight="1" x14ac:dyDescent="0.25">
      <c r="N46" s="8" t="s">
        <v>8</v>
      </c>
      <c r="AB46" s="8" t="s">
        <v>8</v>
      </c>
      <c r="AC46"/>
      <c r="AD46"/>
      <c r="AE46"/>
      <c r="AF46"/>
      <c r="AG46"/>
      <c r="AH46"/>
      <c r="AI46"/>
      <c r="AJ46"/>
      <c r="AK46"/>
      <c r="AL46"/>
      <c r="AM46"/>
      <c r="AN46"/>
    </row>
    <row r="47" spans="14:40" ht="15" customHeight="1" x14ac:dyDescent="0.25">
      <c r="N47" s="8" t="s">
        <v>8</v>
      </c>
      <c r="AB47" s="8" t="s">
        <v>8</v>
      </c>
      <c r="AC47"/>
      <c r="AD47"/>
      <c r="AE47"/>
      <c r="AF47"/>
      <c r="AG47"/>
      <c r="AH47"/>
      <c r="AI47"/>
      <c r="AJ47"/>
      <c r="AK47"/>
      <c r="AL47"/>
      <c r="AM47"/>
      <c r="AN47"/>
    </row>
    <row r="48" spans="14:40" ht="15" customHeight="1" x14ac:dyDescent="0.25">
      <c r="N48" s="8" t="s">
        <v>8</v>
      </c>
      <c r="AB48" s="8" t="s">
        <v>8</v>
      </c>
      <c r="AC48"/>
      <c r="AD48"/>
      <c r="AE48"/>
      <c r="AF48"/>
      <c r="AG48"/>
      <c r="AH48"/>
      <c r="AI48"/>
      <c r="AJ48"/>
      <c r="AK48"/>
      <c r="AL48"/>
      <c r="AM48"/>
      <c r="AN48"/>
    </row>
    <row r="49" spans="14:40" ht="15" customHeight="1" x14ac:dyDescent="0.25">
      <c r="N49" s="8" t="s">
        <v>8</v>
      </c>
      <c r="AB49" s="8" t="s">
        <v>8</v>
      </c>
      <c r="AC49"/>
      <c r="AD49"/>
      <c r="AE49"/>
      <c r="AF49"/>
      <c r="AG49"/>
      <c r="AH49"/>
      <c r="AI49"/>
      <c r="AJ49"/>
      <c r="AK49"/>
      <c r="AL49"/>
      <c r="AM49"/>
      <c r="AN49"/>
    </row>
    <row r="50" spans="14:40" ht="15" customHeight="1" x14ac:dyDescent="0.25">
      <c r="N50" s="8" t="s">
        <v>8</v>
      </c>
      <c r="AB50" s="8" t="s">
        <v>8</v>
      </c>
      <c r="AC50"/>
      <c r="AD50"/>
      <c r="AE50"/>
      <c r="AF50"/>
      <c r="AG50"/>
      <c r="AH50"/>
      <c r="AI50"/>
      <c r="AJ50"/>
      <c r="AK50"/>
      <c r="AL50"/>
      <c r="AM50"/>
      <c r="AN50"/>
    </row>
    <row r="51" spans="14:40" ht="15" customHeight="1" x14ac:dyDescent="0.25">
      <c r="N51" s="8" t="s">
        <v>8</v>
      </c>
      <c r="AB51" s="8" t="s">
        <v>8</v>
      </c>
      <c r="AC51"/>
      <c r="AD51"/>
      <c r="AE51"/>
      <c r="AF51"/>
      <c r="AG51"/>
      <c r="AH51"/>
      <c r="AI51"/>
      <c r="AJ51"/>
      <c r="AK51"/>
      <c r="AL51"/>
      <c r="AM51"/>
      <c r="AN51"/>
    </row>
    <row r="52" spans="14:40" ht="15" customHeight="1" x14ac:dyDescent="0.25">
      <c r="N52" s="8" t="s">
        <v>8</v>
      </c>
      <c r="AB52" s="8" t="s">
        <v>8</v>
      </c>
      <c r="AC52"/>
      <c r="AD52"/>
      <c r="AE52"/>
      <c r="AF52"/>
      <c r="AG52"/>
      <c r="AH52"/>
      <c r="AI52"/>
      <c r="AJ52"/>
      <c r="AK52"/>
      <c r="AL52"/>
      <c r="AM52"/>
      <c r="AN52"/>
    </row>
    <row r="53" spans="14:40" ht="15" customHeight="1" x14ac:dyDescent="0.25">
      <c r="N53" s="8" t="s">
        <v>8</v>
      </c>
      <c r="AB53" s="8" t="s">
        <v>8</v>
      </c>
      <c r="AC53"/>
      <c r="AD53"/>
      <c r="AE53"/>
      <c r="AF53"/>
      <c r="AG53"/>
      <c r="AH53"/>
      <c r="AI53"/>
      <c r="AJ53"/>
      <c r="AK53"/>
      <c r="AL53"/>
      <c r="AM53"/>
      <c r="AN53"/>
    </row>
    <row r="54" spans="14:40" ht="15" customHeight="1" x14ac:dyDescent="0.25">
      <c r="N54" s="8" t="s">
        <v>8</v>
      </c>
      <c r="AB54" s="8" t="s">
        <v>8</v>
      </c>
      <c r="AC54"/>
      <c r="AD54"/>
      <c r="AE54"/>
      <c r="AF54"/>
      <c r="AG54"/>
      <c r="AH54"/>
      <c r="AI54"/>
      <c r="AJ54"/>
      <c r="AK54"/>
      <c r="AL54"/>
      <c r="AM54"/>
      <c r="AN54"/>
    </row>
    <row r="55" spans="14:40" ht="15" customHeight="1" x14ac:dyDescent="0.25">
      <c r="N55" s="8" t="s">
        <v>8</v>
      </c>
      <c r="AB55" s="8" t="s">
        <v>8</v>
      </c>
      <c r="AC55"/>
      <c r="AD55"/>
      <c r="AE55"/>
      <c r="AF55"/>
      <c r="AG55"/>
      <c r="AH55"/>
      <c r="AI55"/>
      <c r="AJ55"/>
      <c r="AK55"/>
      <c r="AL55"/>
      <c r="AM55"/>
      <c r="AN55"/>
    </row>
    <row r="56" spans="14:40" ht="15" customHeight="1" x14ac:dyDescent="0.25">
      <c r="N56" s="8" t="s">
        <v>8</v>
      </c>
      <c r="AB56" s="8" t="s">
        <v>8</v>
      </c>
      <c r="AC56"/>
      <c r="AD56"/>
      <c r="AE56"/>
      <c r="AF56"/>
      <c r="AG56"/>
      <c r="AH56"/>
      <c r="AI56"/>
      <c r="AJ56"/>
      <c r="AK56"/>
      <c r="AL56"/>
      <c r="AM56"/>
      <c r="AN56"/>
    </row>
    <row r="57" spans="14:40" ht="15" customHeight="1" x14ac:dyDescent="0.25">
      <c r="N57" s="8" t="s">
        <v>8</v>
      </c>
      <c r="AB57" s="8" t="s">
        <v>8</v>
      </c>
      <c r="AC57"/>
      <c r="AD57"/>
      <c r="AE57"/>
      <c r="AF57"/>
      <c r="AG57"/>
      <c r="AH57"/>
      <c r="AI57"/>
      <c r="AJ57"/>
      <c r="AK57"/>
      <c r="AL57"/>
      <c r="AM57"/>
      <c r="AN57"/>
    </row>
    <row r="58" spans="14:40" ht="15" customHeight="1" x14ac:dyDescent="0.25">
      <c r="N58" s="8" t="s">
        <v>8</v>
      </c>
      <c r="AB58" s="8" t="s">
        <v>8</v>
      </c>
      <c r="AC58"/>
      <c r="AD58"/>
      <c r="AE58"/>
      <c r="AF58"/>
      <c r="AG58"/>
      <c r="AH58"/>
      <c r="AI58"/>
      <c r="AJ58"/>
      <c r="AK58"/>
      <c r="AL58"/>
      <c r="AM58"/>
      <c r="AN58"/>
    </row>
    <row r="59" spans="14:40" ht="15" customHeight="1" x14ac:dyDescent="0.25">
      <c r="N59" s="8" t="s">
        <v>8</v>
      </c>
      <c r="AB59" s="8" t="s">
        <v>8</v>
      </c>
      <c r="AC59"/>
      <c r="AD59"/>
      <c r="AE59"/>
      <c r="AF59"/>
      <c r="AG59"/>
      <c r="AH59"/>
      <c r="AI59"/>
      <c r="AJ59"/>
      <c r="AK59"/>
      <c r="AL59"/>
      <c r="AM59"/>
      <c r="AN59"/>
    </row>
    <row r="60" spans="14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4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4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4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4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conditionalFormatting sqref="V6">
    <cfRule type="cellIs" dxfId="3" priority="3" operator="equal">
      <formula>"yes"</formula>
    </cfRule>
    <cfRule type="cellIs" dxfId="2" priority="4" operator="equal">
      <formula>"no"</formula>
    </cfRule>
  </conditionalFormatting>
  <conditionalFormatting sqref="S9">
    <cfRule type="cellIs" dxfId="1" priority="1" operator="equal">
      <formula>"have"</formula>
    </cfRule>
    <cfRule type="cellIs" dxfId="0" priority="2" operator="equal">
      <formula>"have not"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TOC</vt:lpstr>
      <vt:lpstr>Margin</vt:lpstr>
      <vt:lpstr>Capital 1</vt:lpstr>
      <vt:lpstr>Capital 2</vt:lpstr>
      <vt:lpstr>Bonds</vt:lpstr>
      <vt:lpstr>TRIA 1</vt:lpstr>
      <vt:lpstr>TRIA 2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2021-02-04T15:51:26Z</dcterms:created>
  <dcterms:modified xsi:type="dcterms:W3CDTF">2024-05-21T20:58:24Z</dcterms:modified>
</cp:coreProperties>
</file>