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Schedule P Q1" sheetId="7" r:id="rId2"/>
    <sheet name="Schedule P Q2" sheetId="5" r:id="rId3"/>
    <sheet name="Schedule P Q3" sheetId="8" r:id="rId4"/>
    <sheet name="Schedule P Q4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9" l="1"/>
  <c r="W48" i="8"/>
  <c r="U48" i="8"/>
  <c r="S48" i="8" s="1"/>
  <c r="S57" i="8" s="1"/>
  <c r="W47" i="8"/>
  <c r="U47" i="8"/>
  <c r="S47" i="8"/>
  <c r="W46" i="8"/>
  <c r="U46" i="8"/>
  <c r="S46" i="8"/>
  <c r="S39" i="8"/>
  <c r="R47" i="8" s="1"/>
  <c r="S38" i="8"/>
  <c r="R38" i="8"/>
  <c r="S37" i="8"/>
  <c r="R46" i="8" s="1"/>
  <c r="R37" i="8"/>
  <c r="Q46" i="8" s="1"/>
  <c r="Q37" i="8"/>
  <c r="W20" i="8"/>
  <c r="U20" i="8"/>
  <c r="S20" i="8"/>
  <c r="S29" i="8" s="1"/>
  <c r="W19" i="8"/>
  <c r="W18" i="8"/>
  <c r="U12" i="8"/>
  <c r="R19" i="8" s="1"/>
  <c r="U9" i="8"/>
  <c r="S9" i="8"/>
  <c r="S10" i="8" s="1"/>
  <c r="R18" i="8" s="1"/>
  <c r="S6" i="8"/>
  <c r="Q18" i="8" s="1"/>
  <c r="U5" i="8"/>
  <c r="S5" i="8"/>
  <c r="P29" i="5"/>
  <c r="Q28" i="5"/>
  <c r="P28" i="5"/>
  <c r="R27" i="5"/>
  <c r="Q27" i="5"/>
  <c r="P27" i="5"/>
  <c r="O27" i="5"/>
  <c r="O28" i="5" s="1"/>
  <c r="O29" i="5" s="1"/>
  <c r="S26" i="5"/>
  <c r="R26" i="5"/>
  <c r="Q26" i="5"/>
  <c r="P26" i="5"/>
  <c r="Q25" i="5"/>
  <c r="R25" i="5" s="1"/>
  <c r="S25" i="5" s="1"/>
  <c r="C24" i="5"/>
  <c r="C25" i="5" s="1"/>
  <c r="C26" i="5" s="1"/>
  <c r="C27" i="5" s="1"/>
  <c r="O17" i="5"/>
  <c r="O18" i="5" s="1"/>
  <c r="O19" i="5" s="1"/>
  <c r="C17" i="5"/>
  <c r="C18" i="5" s="1"/>
  <c r="C19" i="5" s="1"/>
  <c r="C16" i="5"/>
  <c r="Q15" i="5"/>
  <c r="R15" i="5" s="1"/>
  <c r="S15" i="5" s="1"/>
  <c r="D15" i="5"/>
  <c r="E15" i="5" s="1"/>
  <c r="F15" i="5" s="1"/>
  <c r="G15" i="5" s="1"/>
  <c r="S11" i="5"/>
  <c r="P19" i="5" s="1"/>
  <c r="S10" i="5"/>
  <c r="Q18" i="5" s="1"/>
  <c r="R10" i="5"/>
  <c r="P18" i="5" s="1"/>
  <c r="S9" i="5"/>
  <c r="R17" i="5" s="1"/>
  <c r="R9" i="5"/>
  <c r="Q17" i="5" s="1"/>
  <c r="Q9" i="5"/>
  <c r="P17" i="5" s="1"/>
  <c r="O9" i="5"/>
  <c r="O10" i="5" s="1"/>
  <c r="O11" i="5" s="1"/>
  <c r="C9" i="5"/>
  <c r="C10" i="5" s="1"/>
  <c r="C11" i="5" s="1"/>
  <c r="S8" i="5"/>
  <c r="S16" i="5" s="1"/>
  <c r="R8" i="5"/>
  <c r="R16" i="5" s="1"/>
  <c r="Q8" i="5"/>
  <c r="Q16" i="5" s="1"/>
  <c r="P8" i="5"/>
  <c r="P16" i="5" s="1"/>
  <c r="D7" i="5"/>
  <c r="P7" i="5" s="1"/>
  <c r="Q7" i="5" s="1"/>
  <c r="R7" i="5" s="1"/>
  <c r="S7" i="5" s="1"/>
  <c r="C26" i="7"/>
  <c r="C27" i="7" s="1"/>
  <c r="C25" i="7"/>
  <c r="C24" i="7"/>
  <c r="T19" i="7"/>
  <c r="S23" i="7" s="1"/>
  <c r="Q2" i="7" s="1"/>
  <c r="T18" i="7"/>
  <c r="T17" i="7"/>
  <c r="T16" i="7"/>
  <c r="O16" i="7"/>
  <c r="O17" i="7" s="1"/>
  <c r="O18" i="7" s="1"/>
  <c r="O19" i="7" s="1"/>
  <c r="C16" i="7"/>
  <c r="C17" i="7" s="1"/>
  <c r="C18" i="7" s="1"/>
  <c r="C19" i="7" s="1"/>
  <c r="T15" i="7"/>
  <c r="Q14" i="7"/>
  <c r="R14" i="7" s="1"/>
  <c r="S14" i="7" s="1"/>
  <c r="T14" i="7" s="1"/>
  <c r="T11" i="7"/>
  <c r="V11" i="7" s="1"/>
  <c r="S11" i="7"/>
  <c r="T10" i="7"/>
  <c r="V10" i="7" s="1"/>
  <c r="S10" i="7"/>
  <c r="T9" i="7"/>
  <c r="V9" i="7" s="1"/>
  <c r="S9" i="7"/>
  <c r="C9" i="7"/>
  <c r="C10" i="7" s="1"/>
  <c r="C11" i="7" s="1"/>
  <c r="T8" i="7"/>
  <c r="S8" i="7"/>
  <c r="V8" i="7" s="1"/>
  <c r="O8" i="7"/>
  <c r="O9" i="7" s="1"/>
  <c r="O10" i="7" s="1"/>
  <c r="O11" i="7" s="1"/>
  <c r="C8" i="7"/>
  <c r="T7" i="7"/>
  <c r="V7" i="7" s="1"/>
  <c r="V12" i="7" s="1"/>
  <c r="P23" i="7" s="1"/>
  <c r="P24" i="7" s="1"/>
  <c r="Q1" i="7" s="1"/>
  <c r="S7" i="7"/>
  <c r="S6" i="7"/>
  <c r="T6" i="7" s="1"/>
  <c r="R6" i="7"/>
  <c r="Q6" i="7"/>
  <c r="G6" i="7"/>
  <c r="H6" i="7" s="1"/>
  <c r="F6" i="7"/>
  <c r="E6" i="7"/>
  <c r="S18" i="8" l="1"/>
  <c r="S27" i="8" s="1"/>
  <c r="R27" i="8"/>
  <c r="R55" i="8" s="1"/>
  <c r="U18" i="8"/>
  <c r="S19" i="8"/>
  <c r="S28" i="8" s="1"/>
  <c r="R28" i="8"/>
  <c r="U19" i="8"/>
  <c r="S55" i="8"/>
  <c r="Q27" i="8"/>
  <c r="V27" i="8"/>
  <c r="Q55" i="8"/>
  <c r="R56" i="8"/>
  <c r="S56" i="8"/>
  <c r="D23" i="5"/>
  <c r="E23" i="5" s="1"/>
  <c r="F23" i="5" s="1"/>
  <c r="G23" i="5" s="1"/>
  <c r="E7" i="5"/>
  <c r="F7" i="5" s="1"/>
  <c r="G7" i="5" s="1"/>
  <c r="P9" i="9" l="1"/>
  <c r="Q26" i="9"/>
  <c r="U26" i="9"/>
  <c r="S19" i="9" l="1"/>
  <c r="U31" i="9"/>
  <c r="P10" i="9"/>
  <c r="P8" i="9"/>
  <c r="Q27" i="9"/>
  <c r="Q31" i="9"/>
  <c r="Q10" i="9"/>
  <c r="U19" i="9" l="1"/>
  <c r="Q9" i="9"/>
  <c r="P11" i="9"/>
  <c r="S10" i="9"/>
  <c r="R10" i="9"/>
  <c r="S9" i="9"/>
  <c r="R9" i="9"/>
  <c r="Q8" i="9"/>
  <c r="R8" i="9"/>
  <c r="Q32" i="9"/>
  <c r="Q20" i="9"/>
  <c r="R11" i="9" l="1"/>
  <c r="S8" i="9"/>
  <c r="S11" i="9" s="1"/>
  <c r="Q11" i="9"/>
  <c r="S31" i="9"/>
  <c r="S26" i="9"/>
  <c r="S32" i="9" l="1"/>
  <c r="Q33" i="9"/>
  <c r="S27" i="9"/>
  <c r="Q28" i="9"/>
</calcChain>
</file>

<file path=xl/sharedStrings.xml><?xml version="1.0" encoding="utf-8"?>
<sst xmlns="http://schemas.openxmlformats.org/spreadsheetml/2006/main" count="609" uniqueCount="201">
  <si>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</si>
  <si>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</si>
  <si>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</si>
  <si>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</si>
  <si>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</si>
  <si>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</si>
  <si>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</si>
  <si>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</si>
  <si>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</si>
  <si>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</si>
  <si>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</si>
  <si>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CY-2</t>
  </si>
  <si>
    <t>Find</t>
  </si>
  <si>
    <t>B</t>
  </si>
  <si>
    <t>Schedule P</t>
  </si>
  <si>
    <t>Schedule P Q1</t>
  </si>
  <si>
    <t>Schedule P Q2</t>
  </si>
  <si>
    <t>Schedule P Q3</t>
  </si>
  <si>
    <t>Schedule P Q4</t>
  </si>
  <si>
    <t>Schedule P - Intercompany Pooling</t>
  </si>
  <si>
    <t>Schedule P - Parts 2,3,4 (basic layout)</t>
  </si>
  <si>
    <t>Schedule P - Part 5</t>
  </si>
  <si>
    <t>Schedule P - Parts 2,3,4 (updating)</t>
  </si>
  <si>
    <t>Odomirok - Chapter 15</t>
  </si>
  <si>
    <t xml:space="preserve">(a) CY 2016 case incurred = </t>
  </si>
  <si>
    <t>2017.Fall #11</t>
  </si>
  <si>
    <t xml:space="preserve">(b) CY 2016 paid = </t>
  </si>
  <si>
    <t>chg in</t>
  </si>
  <si>
    <t>Sch. P, Part 2 - Incurred Net Loss &amp; DCC Expense Reported at Year-End</t>
  </si>
  <si>
    <t>case = (part 2) - (part 3) - (part 4)</t>
  </si>
  <si>
    <t>case</t>
  </si>
  <si>
    <t>AY</t>
  </si>
  <si>
    <t>2016</t>
  </si>
  <si>
    <t>Sch. P, Part 3 - Cumulative Paid Net Loss &amp; DCC Reported at Year-End</t>
  </si>
  <si>
    <t>paid in 2016 = (cum paid in 2016) - (cum paid in 2015)</t>
  </si>
  <si>
    <t>Sch. P, Part 4 - Bulk &amp; IBNR Reserves on Net Loss &amp; DCC Reported at Year-End</t>
  </si>
  <si>
    <t>case incurred 2016</t>
  </si>
  <si>
    <t>=</t>
  </si>
  <si>
    <t>sum(chg in case 2016)</t>
  </si>
  <si>
    <t>+</t>
  </si>
  <si>
    <t xml:space="preserve"> sum(paid in 2016)</t>
  </si>
  <si>
    <t>(a)</t>
  </si>
  <si>
    <r>
      <t xml:space="preserve">Calendar year 2016 </t>
    </r>
    <r>
      <rPr>
        <b/>
        <sz val="11"/>
        <color theme="1"/>
        <rFont val="Calibri"/>
        <family val="2"/>
        <scheme val="minor"/>
      </rPr>
      <t>case incurred</t>
    </r>
    <r>
      <rPr>
        <sz val="11"/>
        <color theme="1"/>
        <rFont val="Calibri"/>
        <family val="2"/>
        <scheme val="minor"/>
      </rPr>
      <t xml:space="preserve"> net loss &amp; DCC expense</t>
    </r>
  </si>
  <si>
    <t>(b)</t>
  </si>
  <si>
    <r>
      <t xml:space="preserve">Calendar year 2016 </t>
    </r>
    <r>
      <rPr>
        <b/>
        <sz val="11"/>
        <color theme="1"/>
        <rFont val="Calibri"/>
        <family val="2"/>
        <scheme val="minor"/>
      </rPr>
      <t>paid</t>
    </r>
    <r>
      <rPr>
        <sz val="11"/>
        <color theme="1"/>
        <rFont val="Calibri"/>
        <family val="2"/>
        <scheme val="minor"/>
      </rPr>
      <t xml:space="preserve"> net loss &amp; DCC expense</t>
    </r>
  </si>
  <si>
    <t>2016.Fall #11</t>
  </si>
  <si>
    <t>Answer to part (a)</t>
  </si>
  <si>
    <t>16F.11</t>
  </si>
  <si>
    <t>Part 5, Section 1</t>
  </si>
  <si>
    <t>Schedule P format:</t>
  </si>
  <si>
    <r>
      <t xml:space="preserve">Cumulative Number of Claims </t>
    </r>
    <r>
      <rPr>
        <sz val="11"/>
        <color rgb="FFFF0000"/>
        <rFont val="Calibri"/>
        <family val="2"/>
        <scheme val="minor"/>
      </rPr>
      <t>Closed with Payment</t>
    </r>
  </si>
  <si>
    <r>
      <t xml:space="preserve">Triangle of </t>
    </r>
    <r>
      <rPr>
        <sz val="11"/>
        <color rgb="FFFF0000"/>
        <rFont val="Calibri"/>
        <family val="2"/>
        <scheme val="minor"/>
      </rPr>
      <t>closed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reported claims</t>
    </r>
  </si>
  <si>
    <t xml:space="preserve"> &lt;== CYs</t>
  </si>
  <si>
    <t>Part 5, Section 2</t>
  </si>
  <si>
    <t>non-Schedule P format:</t>
  </si>
  <si>
    <r>
      <t xml:space="preserve">Number of </t>
    </r>
    <r>
      <rPr>
        <sz val="11"/>
        <color rgb="FFFF0000"/>
        <rFont val="Calibri"/>
        <family val="2"/>
        <scheme val="minor"/>
      </rPr>
      <t>Outstanding</t>
    </r>
    <r>
      <rPr>
        <sz val="11"/>
        <color rgb="FF0070C0"/>
        <rFont val="Calibri"/>
        <family val="2"/>
        <scheme val="minor"/>
      </rPr>
      <t xml:space="preserve"> Claims</t>
    </r>
  </si>
  <si>
    <t>Part 5, Section 3</t>
  </si>
  <si>
    <t>Answer to part (b)</t>
  </si>
  <si>
    <r>
      <t xml:space="preserve">Cumulative Number of Claims </t>
    </r>
    <r>
      <rPr>
        <sz val="11"/>
        <color rgb="FFFF0000"/>
        <rFont val="Calibri"/>
        <family val="2"/>
        <scheme val="minor"/>
      </rPr>
      <t>Reported</t>
    </r>
  </si>
  <si>
    <r>
      <t xml:space="preserve">Triangle of </t>
    </r>
    <r>
      <rPr>
        <sz val="11"/>
        <color rgb="FFFF0000"/>
        <rFont val="Calibri"/>
        <family val="2"/>
        <scheme val="minor"/>
      </rPr>
      <t xml:space="preserve">closed </t>
    </r>
    <r>
      <rPr>
        <b/>
        <sz val="11"/>
        <color rgb="FF0070C0"/>
        <rFont val="Calibri"/>
        <family val="2"/>
        <scheme val="minor"/>
      </rPr>
      <t>WITH PAYMENT</t>
    </r>
    <r>
      <rPr>
        <sz val="11"/>
        <rFont val="Calibri"/>
        <family val="2"/>
        <scheme val="minor"/>
      </rPr>
      <t xml:space="preserve"> to </t>
    </r>
    <r>
      <rPr>
        <sz val="11"/>
        <color rgb="FFFF0000"/>
        <rFont val="Calibri"/>
        <family val="2"/>
        <scheme val="minor"/>
      </rPr>
      <t>reported claims</t>
    </r>
  </si>
  <si>
    <r>
      <t xml:space="preserve">Triangle of the ratio of </t>
    </r>
    <r>
      <rPr>
        <b/>
        <sz val="11"/>
        <color theme="1"/>
        <rFont val="Calibri"/>
        <family val="2"/>
        <scheme val="minor"/>
      </rPr>
      <t>closed claims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reported claims</t>
    </r>
    <r>
      <rPr>
        <sz val="11"/>
        <color theme="1"/>
        <rFont val="Calibri"/>
        <family val="2"/>
        <scheme val="minor"/>
      </rPr>
      <t>.</t>
    </r>
  </si>
  <si>
    <r>
      <t xml:space="preserve">Triangle of the ratio of </t>
    </r>
    <r>
      <rPr>
        <b/>
        <sz val="11"/>
        <color theme="1"/>
        <rFont val="Calibri"/>
        <family val="2"/>
        <scheme val="minor"/>
      </rPr>
      <t>closed WITH PAYMENT claims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reported claims</t>
    </r>
    <r>
      <rPr>
        <sz val="11"/>
        <color theme="1"/>
        <rFont val="Calibri"/>
        <family val="2"/>
        <scheme val="minor"/>
      </rPr>
      <t>.</t>
    </r>
  </si>
  <si>
    <t>The interpretation of these ratios is:</t>
  </si>
  <si>
    <t>(d)</t>
  </si>
  <si>
    <t xml:space="preserve"> SPIKE</t>
  </si>
  <si>
    <t>(c)</t>
  </si>
  <si>
    <t>Based on the ratios in the resulting triangle, which of the following interpretations is most correct?</t>
  </si>
  <si>
    <t>no trend</t>
  </si>
  <si>
    <t>gradual trend UP</t>
  </si>
  <si>
    <t>gradual trend down</t>
  </si>
  <si>
    <t>SPIKE</t>
  </si>
  <si>
    <t>(e)</t>
  </si>
  <si>
    <t>dip</t>
  </si>
  <si>
    <t>Formula</t>
  </si>
  <si>
    <r>
      <rPr>
        <b/>
        <sz val="11"/>
        <color theme="1"/>
        <rFont val="Calibri"/>
        <family val="2"/>
        <scheme val="minor"/>
      </rPr>
      <t>closed-to-reported</t>
    </r>
    <r>
      <rPr>
        <sz val="11"/>
        <color theme="1"/>
        <rFont val="Calibri"/>
        <family val="2"/>
        <scheme val="minor"/>
      </rPr>
      <t xml:space="preserve"> ratio = [ (part 3) - (part 2) ] / (part 3)</t>
    </r>
  </si>
  <si>
    <t>Explanation</t>
  </si>
  <si>
    <t>Part 1 is not needed because it shows only claims closed WITH payment. We must also</t>
  </si>
  <si>
    <t>include claims closed WITHOUT payment in the numerator.</t>
  </si>
  <si>
    <r>
      <t xml:space="preserve">    </t>
    </r>
    <r>
      <rPr>
        <b/>
        <sz val="11"/>
        <color theme="1"/>
        <rFont val="Calibri"/>
        <family val="2"/>
        <scheme val="minor"/>
      </rPr>
      <t>all closed claims</t>
    </r>
    <r>
      <rPr>
        <sz val="11"/>
        <color theme="1"/>
        <rFont val="Calibri"/>
        <family val="2"/>
        <scheme val="minor"/>
      </rPr>
      <t xml:space="preserve"> = (reported claims) - (outstanding claims) = part 3 - part 2</t>
    </r>
  </si>
  <si>
    <r>
      <t xml:space="preserve">Per the hint, I'm going to start with </t>
    </r>
    <r>
      <rPr>
        <b/>
        <sz val="11"/>
        <color theme="1"/>
        <rFont val="Calibri"/>
        <family val="2"/>
        <scheme val="minor"/>
      </rPr>
      <t>PART 3</t>
    </r>
    <r>
      <rPr>
        <sz val="11"/>
        <color theme="1"/>
        <rFont val="Calibri"/>
        <family val="2"/>
        <scheme val="minor"/>
      </rPr>
      <t>.</t>
    </r>
  </si>
  <si>
    <t>2016.Spring #12</t>
  </si>
  <si>
    <t>(I'll sometimes use "pr" as short for "prior" below)</t>
  </si>
  <si>
    <t>Step 1:</t>
  </si>
  <si>
    <t>(NEW prior, CY-1)</t>
  </si>
  <si>
    <t>(pr, CY-1)</t>
  </si>
  <si>
    <t>(AY-1, CY-1)</t>
  </si>
  <si>
    <t>Part 2x</t>
  </si>
  <si>
    <r>
      <rPr>
        <sz val="11"/>
        <color rgb="FFFF0000"/>
        <rFont val="Calibri"/>
        <family val="2"/>
        <scheme val="minor"/>
      </rPr>
      <t>Incurred</t>
    </r>
    <r>
      <rPr>
        <sz val="11"/>
        <color rgb="FF0070C0"/>
        <rFont val="Calibri"/>
        <family val="2"/>
        <scheme val="minor"/>
      </rPr>
      <t xml:space="preserve"> Net Loss &amp; DCC @ Year-End</t>
    </r>
  </si>
  <si>
    <t>In the exam problem, AY = CY = 2013.</t>
  </si>
  <si>
    <t>Use these green values</t>
  </si>
  <si>
    <t>prior</t>
  </si>
  <si>
    <t>(NEW prior, CY)</t>
  </si>
  <si>
    <t>(pr, CY)</t>
  </si>
  <si>
    <t>(AY-1, CY)</t>
  </si>
  <si>
    <t>in Step 2 below</t>
  </si>
  <si>
    <t>AY-1</t>
  </si>
  <si>
    <t>(AY, CY)</t>
  </si>
  <si>
    <t xml:space="preserve">  (shift old value up and left)</t>
  </si>
  <si>
    <t>Part 3x</t>
  </si>
  <si>
    <r>
      <rPr>
        <sz val="11"/>
        <color rgb="FFFF0000"/>
        <rFont val="Calibri"/>
        <family val="2"/>
        <scheme val="minor"/>
      </rPr>
      <t>Cumulative Paid</t>
    </r>
    <r>
      <rPr>
        <sz val="11"/>
        <color rgb="FF0070C0"/>
        <rFont val="Calibri"/>
        <family val="2"/>
        <scheme val="minor"/>
      </rPr>
      <t xml:space="preserve"> Net Loss &amp; DCC &amp; Year-End</t>
    </r>
  </si>
  <si>
    <t>Step 2:</t>
  </si>
  <si>
    <r>
      <t xml:space="preserve">Calculcate the CY+1 column as shown. </t>
    </r>
    <r>
      <rPr>
        <i/>
        <sz val="11"/>
        <color theme="1"/>
        <rFont val="Calibri"/>
        <family val="2"/>
        <scheme val="minor"/>
      </rPr>
      <t>(This is where we use the NEW calendar year information)</t>
    </r>
  </si>
  <si>
    <t>intermediate step</t>
  </si>
  <si>
    <t>orange CY+1 column:</t>
  </si>
  <si>
    <t>CY+1</t>
  </si>
  <si>
    <t>CY col</t>
  </si>
  <si>
    <t>NEW CY+1 Pd</t>
  </si>
  <si>
    <t>NEW prior</t>
  </si>
  <si>
    <t>AY+1</t>
  </si>
  <si>
    <t>Part 4x</t>
  </si>
  <si>
    <t>Calendar Year CY+1 Information</t>
  </si>
  <si>
    <r>
      <rPr>
        <sz val="11"/>
        <color rgb="FFFF0000"/>
        <rFont val="Calibri"/>
        <family val="2"/>
        <scheme val="minor"/>
      </rPr>
      <t>Bulk &amp; IBNR Reserves</t>
    </r>
    <r>
      <rPr>
        <sz val="11"/>
        <color rgb="FF0070C0"/>
        <rFont val="Calibri"/>
        <family val="2"/>
        <scheme val="minor"/>
      </rPr>
      <t xml:space="preserve"> @ Year-End</t>
    </r>
  </si>
  <si>
    <t>IBNR</t>
  </si>
  <si>
    <t>Case</t>
  </si>
  <si>
    <t>Step 3:</t>
  </si>
  <si>
    <r>
      <t xml:space="preserve">Back out (NEW prior, CY-1) from the </t>
    </r>
    <r>
      <rPr>
        <b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1st row</t>
    </r>
  </si>
  <si>
    <t>Paid</t>
  </si>
  <si>
    <t>Dec CY+1</t>
  </si>
  <si>
    <t>NEW Part 3x</t>
  </si>
  <si>
    <t>Final answer to NEW Part 3x</t>
  </si>
  <si>
    <t xml:space="preserve">  &lt;== subtracted:</t>
  </si>
  <si>
    <t>Problem</t>
  </si>
  <si>
    <t>Update Part 2 &amp; 3 for CY 2014.</t>
  </si>
  <si>
    <r>
      <t xml:space="preserve">To get the </t>
    </r>
    <r>
      <rPr>
        <b/>
        <sz val="11"/>
        <color theme="1"/>
        <rFont val="Calibri"/>
        <family val="2"/>
        <scheme val="minor"/>
      </rPr>
      <t>NEW Part 2</t>
    </r>
    <r>
      <rPr>
        <sz val="11"/>
        <color theme="1"/>
        <rFont val="Calibri"/>
        <family val="2"/>
        <scheme val="minor"/>
      </rPr>
      <t xml:space="preserve">, we first need the UNPAID triangle </t>
    </r>
    <r>
      <rPr>
        <i/>
        <sz val="11"/>
        <color theme="1"/>
        <rFont val="Calibri"/>
        <family val="2"/>
        <scheme val="minor"/>
      </rPr>
      <t>(which isn't part of Schedule P)</t>
    </r>
    <r>
      <rPr>
        <sz val="11"/>
        <color theme="1"/>
        <rFont val="Calibri"/>
        <family val="2"/>
        <scheme val="minor"/>
      </rPr>
      <t xml:space="preserve"> The </t>
    </r>
    <r>
      <rPr>
        <b/>
        <sz val="11"/>
        <color rgb="FFFF0000"/>
        <rFont val="Calibri"/>
        <family val="2"/>
        <scheme val="minor"/>
      </rPr>
      <t>original</t>
    </r>
    <r>
      <rPr>
        <sz val="11"/>
        <color theme="1"/>
        <rFont val="Calibri"/>
        <family val="2"/>
        <scheme val="minor"/>
      </rPr>
      <t xml:space="preserve"> unpaid triangle</t>
    </r>
  </si>
  <si>
    <t>Hint</t>
  </si>
  <si>
    <t>Do Part 3 first, and use this important fact:</t>
  </si>
  <si>
    <r>
      <t xml:space="preserve">equals </t>
    </r>
    <r>
      <rPr>
        <b/>
        <sz val="11"/>
        <color theme="1"/>
        <rFont val="Calibri"/>
        <family val="2"/>
        <scheme val="minor"/>
      </rPr>
      <t>(part 2) - (part 3)</t>
    </r>
    <r>
      <rPr>
        <sz val="11"/>
        <color theme="1"/>
        <rFont val="Calibri"/>
        <family val="2"/>
        <scheme val="minor"/>
      </rPr>
      <t>.</t>
    </r>
  </si>
  <si>
    <r>
      <t xml:space="preserve">  --&gt; The amounts in the prior year row in Part 3 are </t>
    </r>
    <r>
      <rPr>
        <b/>
        <i/>
        <sz val="11"/>
        <color theme="1"/>
        <rFont val="Calibri"/>
        <family val="2"/>
        <scheme val="minor"/>
      </rPr>
      <t>defined</t>
    </r>
    <r>
      <rPr>
        <i/>
        <sz val="11"/>
        <color theme="1"/>
        <rFont val="Calibri"/>
        <family val="2"/>
        <scheme val="minor"/>
      </rPr>
      <t xml:space="preserve"> to be the amounts paid </t>
    </r>
    <r>
      <rPr>
        <b/>
        <i/>
        <sz val="11"/>
        <color theme="1"/>
        <rFont val="Calibri"/>
        <family val="2"/>
        <scheme val="minor"/>
      </rPr>
      <t>since the</t>
    </r>
  </si>
  <si>
    <t>Year-End: CY</t>
  </si>
  <si>
    <r>
      <t xml:space="preserve">        </t>
    </r>
    <r>
      <rPr>
        <b/>
        <i/>
        <sz val="11"/>
        <color theme="1"/>
        <rFont val="Calibri"/>
        <family val="2"/>
        <scheme val="minor"/>
      </rPr>
      <t>end of the year</t>
    </r>
    <r>
      <rPr>
        <i/>
        <sz val="11"/>
        <color theme="1"/>
        <rFont val="Calibri"/>
        <family val="2"/>
        <scheme val="minor"/>
      </rPr>
      <t xml:space="preserve"> in the first column.</t>
    </r>
  </si>
  <si>
    <t>Unpaid = (part 2) - (part 3)</t>
  </si>
  <si>
    <r>
      <t xml:space="preserve">That means the top left corner of the Part 3 triangle, prior @ 2012, </t>
    </r>
    <r>
      <rPr>
        <sz val="11"/>
        <color rgb="FFFF0000"/>
        <rFont val="Calibri"/>
        <family val="2"/>
        <scheme val="minor"/>
      </rPr>
      <t>will be 0.</t>
    </r>
  </si>
  <si>
    <t>(The prior year and AY 2012 amounts from the CY 2012 column need to be backed out.)</t>
  </si>
  <si>
    <r>
      <t xml:space="preserve">Next, we need the </t>
    </r>
    <r>
      <rPr>
        <b/>
        <sz val="11"/>
        <color rgb="FFFF0000"/>
        <rFont val="Calibri"/>
        <family val="2"/>
        <scheme val="minor"/>
      </rPr>
      <t>updated</t>
    </r>
    <r>
      <rPr>
        <sz val="11"/>
        <color theme="1"/>
        <rFont val="Calibri"/>
        <family val="2"/>
        <scheme val="minor"/>
      </rPr>
      <t xml:space="preserve"> unpaid triangle. Apply Step 1 to the triangle above to get the green</t>
    </r>
  </si>
  <si>
    <r>
      <t xml:space="preserve">highlighted values. Then use the new calendar year </t>
    </r>
    <r>
      <rPr>
        <b/>
        <sz val="11"/>
        <color theme="1"/>
        <rFont val="Calibri"/>
        <family val="2"/>
        <scheme val="minor"/>
      </rPr>
      <t>IBNR &amp; Case</t>
    </r>
    <r>
      <rPr>
        <sz val="11"/>
        <color theme="1"/>
        <rFont val="Calibri"/>
        <family val="2"/>
        <scheme val="minor"/>
      </rPr>
      <t xml:space="preserve"> to get the orange column.</t>
    </r>
  </si>
  <si>
    <r>
      <rPr>
        <b/>
        <sz val="11"/>
        <color rgb="FFFF0000"/>
        <rFont val="Calibri"/>
        <family val="2"/>
        <scheme val="minor"/>
      </rPr>
      <t>UPDATED</t>
    </r>
    <r>
      <rPr>
        <sz val="11"/>
        <color rgb="FFFF0000"/>
        <rFont val="Calibri"/>
        <family val="2"/>
        <scheme val="minor"/>
      </rPr>
      <t xml:space="preserve"> unpaid triangle</t>
    </r>
  </si>
  <si>
    <r>
      <t xml:space="preserve">The </t>
    </r>
    <r>
      <rPr>
        <b/>
        <sz val="11"/>
        <color theme="1"/>
        <rFont val="Calibri"/>
        <family val="2"/>
        <scheme val="minor"/>
      </rPr>
      <t>NEW Part 2</t>
    </r>
    <r>
      <rPr>
        <sz val="11"/>
        <color theme="1"/>
        <rFont val="Calibri"/>
        <family val="2"/>
        <scheme val="minor"/>
      </rPr>
      <t xml:space="preserve"> exhibit equals: </t>
    </r>
    <r>
      <rPr>
        <sz val="11"/>
        <color rgb="FFFF0000"/>
        <rFont val="Calibri"/>
        <family val="2"/>
        <scheme val="minor"/>
      </rPr>
      <t xml:space="preserve">(unpaid triangle above) + (final part 3x triangle from Step 3) </t>
    </r>
    <r>
      <rPr>
        <sz val="11"/>
        <color rgb="FF0070C0"/>
        <rFont val="Calibri"/>
        <family val="2"/>
        <scheme val="minor"/>
      </rPr>
      <t>= (unpaid) + (paid)</t>
    </r>
  </si>
  <si>
    <t>NEW Part 2x</t>
  </si>
  <si>
    <t>Final answer to NEW Part 2x</t>
  </si>
  <si>
    <t>Odomirok.15-P</t>
  </si>
  <si>
    <t>Text Example of Intercompany Pooling from p186 (similar to 2017.Spring #13ab)</t>
  </si>
  <si>
    <t>Schedule P (&amp; non-Schedule P) losses &amp; premiums for INTERCOMPANY POOLING</t>
  </si>
  <si>
    <r>
      <t xml:space="preserve">In this problem, </t>
    </r>
    <r>
      <rPr>
        <sz val="11"/>
        <color rgb="FFFF0000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refers to amounts </t>
    </r>
    <r>
      <rPr>
        <sz val="11"/>
        <color rgb="FFFF0000"/>
        <rFont val="Calibri"/>
        <family val="2"/>
        <scheme val="minor"/>
      </rPr>
      <t>net of outside reinsurance</t>
    </r>
  </si>
  <si>
    <t>non-Schedule P</t>
  </si>
  <si>
    <r>
      <t xml:space="preserve">(versus net of </t>
    </r>
    <r>
      <rPr>
        <b/>
        <i/>
        <sz val="11"/>
        <color theme="1"/>
        <rFont val="Calibri"/>
        <family val="2"/>
        <scheme val="minor"/>
      </rPr>
      <t>internally ceded</t>
    </r>
    <r>
      <rPr>
        <i/>
        <sz val="11"/>
        <color theme="1"/>
        <rFont val="Calibri"/>
        <family val="2"/>
        <scheme val="minor"/>
      </rPr>
      <t xml:space="preserve"> amounts </t>
    </r>
    <r>
      <rPr>
        <b/>
        <i/>
        <sz val="11"/>
        <color theme="1"/>
        <rFont val="Calibri"/>
        <family val="2"/>
        <scheme val="minor"/>
      </rPr>
      <t>based on pool %</t>
    </r>
    <r>
      <rPr>
        <i/>
        <sz val="11"/>
        <color theme="1"/>
        <rFont val="Calibri"/>
        <family val="2"/>
        <scheme val="minor"/>
      </rPr>
      <t>)</t>
    </r>
  </si>
  <si>
    <t>gross</t>
  </si>
  <si>
    <t>net</t>
  </si>
  <si>
    <t>company</t>
  </si>
  <si>
    <t>loss &amp; LAE</t>
  </si>
  <si>
    <t>ceded to</t>
  </si>
  <si>
    <t>A (lead)</t>
  </si>
  <si>
    <t>direct</t>
  </si>
  <si>
    <t>outside</t>
  </si>
  <si>
    <t>pool %</t>
  </si>
  <si>
    <t>insurers</t>
  </si>
  <si>
    <t>C</t>
  </si>
  <si>
    <t>total</t>
  </si>
  <si>
    <r>
      <t xml:space="preserve">The </t>
    </r>
    <r>
      <rPr>
        <b/>
        <sz val="11"/>
        <color rgb="FF0070C0"/>
        <rFont val="Calibri"/>
        <family val="2"/>
        <scheme val="minor"/>
      </rPr>
      <t>non-Schedule P</t>
    </r>
    <r>
      <rPr>
        <sz val="11"/>
        <color rgb="FF0070C0"/>
        <rFont val="Calibri"/>
        <family val="2"/>
        <scheme val="minor"/>
      </rPr>
      <t xml:space="preserve"> gross column looks wrong. </t>
    </r>
    <r>
      <rPr>
        <b/>
        <sz val="11"/>
        <color rgb="FF0070C0"/>
        <rFont val="Calibri"/>
        <family val="2"/>
        <scheme val="minor"/>
      </rPr>
      <t>It isn't!</t>
    </r>
    <r>
      <rPr>
        <sz val="11"/>
        <color rgb="FF0070C0"/>
        <rFont val="Calibri"/>
        <family val="2"/>
        <scheme val="minor"/>
      </rPr>
      <t xml:space="preserve"> According to Odomirok:</t>
    </r>
  </si>
  <si>
    <t>no cession to outside reinsurers</t>
  </si>
  <si>
    <r>
      <t xml:space="preserve">Lead </t>
    </r>
    <r>
      <rPr>
        <b/>
        <sz val="11"/>
        <color rgb="FF0070C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internally assumes</t>
    </r>
    <r>
      <rPr>
        <sz val="11"/>
        <color theme="1"/>
        <rFont val="Calibri"/>
        <family val="2"/>
        <scheme val="minor"/>
      </rPr>
      <t xml:space="preserve"> everything from non-lead companies </t>
    </r>
    <r>
      <rPr>
        <i/>
        <sz val="11"/>
        <color theme="1"/>
        <rFont val="Calibri"/>
        <family val="2"/>
        <scheme val="minor"/>
      </rPr>
      <t>(that wasn't ceded to outside reinsurers)</t>
    </r>
  </si>
  <si>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gross reserves</t>
    </r>
  </si>
  <si>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net reserves</t>
    </r>
  </si>
  <si>
    <t>A gross</t>
  </si>
  <si>
    <t>A (direct)</t>
  </si>
  <si>
    <t>B (net)</t>
  </si>
  <si>
    <t>C (net)</t>
  </si>
  <si>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gross reserves</t>
    </r>
  </si>
  <si>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net reserves</t>
    </r>
  </si>
  <si>
    <r>
      <t xml:space="preserve">ceded internally to </t>
    </r>
    <r>
      <rPr>
        <b/>
        <i/>
        <sz val="11"/>
        <color rgb="FF0070C0"/>
        <rFont val="Calibri"/>
        <family val="2"/>
        <scheme val="minor"/>
      </rPr>
      <t>A</t>
    </r>
  </si>
  <si>
    <t>Concept</t>
  </si>
  <si>
    <t>*</t>
  </si>
  <si>
    <t>It doesn't matter whether you're dealing with losses or premiums.</t>
  </si>
  <si>
    <r>
      <t xml:space="preserve">The key is whether it's a </t>
    </r>
    <r>
      <rPr>
        <b/>
        <sz val="11"/>
        <color theme="1"/>
        <rFont val="Calibri"/>
        <family val="2"/>
        <scheme val="minor"/>
      </rPr>
      <t>Schedule P</t>
    </r>
    <r>
      <rPr>
        <sz val="11"/>
        <color theme="1"/>
        <rFont val="Calibri"/>
        <family val="2"/>
        <scheme val="minor"/>
      </rPr>
      <t xml:space="preserve"> exhibit or a </t>
    </r>
    <r>
      <rPr>
        <b/>
        <sz val="11"/>
        <color theme="1"/>
        <rFont val="Calibri"/>
        <family val="2"/>
        <scheme val="minor"/>
      </rPr>
      <t>non-Schedule P</t>
    </r>
    <r>
      <rPr>
        <sz val="11"/>
        <color theme="1"/>
        <rFont val="Calibri"/>
        <family val="2"/>
        <scheme val="minor"/>
      </rPr>
      <t xml:space="preserve"> exhibit</t>
    </r>
  </si>
  <si>
    <r>
      <t xml:space="preserve">Non-lead </t>
    </r>
    <r>
      <rPr>
        <b/>
        <sz val="11"/>
        <color rgb="FF0070C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rgb="FF0070C0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internally re-assume</t>
    </r>
    <r>
      <rPr>
        <sz val="11"/>
        <color theme="1"/>
        <rFont val="Calibri"/>
        <family val="2"/>
        <scheme val="minor"/>
      </rPr>
      <t xml:space="preserve"> their pool % from </t>
    </r>
    <r>
      <rPr>
        <b/>
        <sz val="11"/>
        <color rgb="FF0070C0"/>
        <rFont val="Calibri"/>
        <family val="2"/>
        <scheme val="minor"/>
      </rPr>
      <t>A's</t>
    </r>
    <r>
      <rPr>
        <sz val="11"/>
        <color theme="1"/>
        <rFont val="Calibri"/>
        <family val="2"/>
        <scheme val="minor"/>
      </rPr>
      <t xml:space="preserve"> gross amount above</t>
    </r>
  </si>
  <si>
    <t>Schedule P:</t>
  </si>
  <si>
    <t>GROSS reserves for each company:</t>
  </si>
  <si>
    <t xml:space="preserve">  (total direct loss &amp; LAE) x (pool %)</t>
  </si>
  <si>
    <t>B gross</t>
  </si>
  <si>
    <t>B (direct)</t>
  </si>
  <si>
    <t>(total net)</t>
  </si>
  <si>
    <t>x</t>
  </si>
  <si>
    <t>(B pool %)</t>
  </si>
  <si>
    <t>NET reserves for each company:</t>
  </si>
  <si>
    <t xml:space="preserve">  (total net loss &amp; LAE) x (pool %)</t>
  </si>
  <si>
    <r>
      <t xml:space="preserve">            assumed internally from </t>
    </r>
    <r>
      <rPr>
        <b/>
        <i/>
        <sz val="11"/>
        <color rgb="FF0070C0"/>
        <rFont val="Calibri"/>
        <family val="2"/>
        <scheme val="minor"/>
      </rPr>
      <t>A</t>
    </r>
  </si>
  <si>
    <t>non-Schedule P:</t>
  </si>
  <si>
    <t>A (lead):</t>
  </si>
  <si>
    <t xml:space="preserve">  A (direct) + B (net) + C (net)</t>
  </si>
  <si>
    <t>B (non-lead):</t>
  </si>
  <si>
    <t xml:space="preserve">  B (direct) + (total net) x (B pool %)</t>
  </si>
  <si>
    <t>&lt;-- this one is tricky</t>
  </si>
  <si>
    <t>C gross</t>
  </si>
  <si>
    <t>C (direct)</t>
  </si>
  <si>
    <t>(C pool %)</t>
  </si>
  <si>
    <t>C (non-lead):</t>
  </si>
  <si>
    <t xml:space="preserve">  C (direct) + (total net) x (C pool %)</t>
  </si>
  <si>
    <t xml:space="preserve">  same as for Schedule P</t>
  </si>
  <si>
    <t>The gross amounts for all companies double-count the internally ceded amounts.</t>
  </si>
  <si>
    <t xml:space="preserve">  - A's gross amount includes the internal cession from the non-lead companies B &amp; C</t>
  </si>
  <si>
    <t xml:space="preserve">  - But B &amp; C's gross amounts also include the internal cession BACK from A</t>
  </si>
  <si>
    <t>Exam 6U: Schedule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</si>
</sst>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0.0"/>
    <numFmt numFmtId="166" formatCode="_-&quot;$&quot;* #,##0_-;\-&quot;$&quot;* #,##0_-;_-&quot;$&quot;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44" fontId="4" fillId="0" borderId="0" applyFont="0" applyFill="0" applyBorder="0" applyAlignment="0" applyProtection="0"/>
    <xf numFmtId="0" fontId="4" fillId="7" borderId="0" applyNumberFormat="0" applyBorder="0" applyAlignment="0" applyProtection="0"/>
  </cellStyleXfs>
  <cellXfs count="185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0" fontId="0" fillId="0" borderId="10" xfId="0" applyFont="1" applyBorder="1"/>
    <xf numFmtId="9" fontId="0" fillId="0" borderId="0" xfId="2" applyFont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3" fontId="1" fillId="0" borderId="0" xfId="0" applyNumberFormat="1" applyFont="1"/>
    <xf numFmtId="0" fontId="0" fillId="0" borderId="11" xfId="0" applyFont="1" applyBorder="1"/>
    <xf numFmtId="3" fontId="0" fillId="0" borderId="11" xfId="0" applyNumberFormat="1" applyBorder="1"/>
    <xf numFmtId="3" fontId="1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14" fillId="0" borderId="0" xfId="0" applyFont="1"/>
    <xf numFmtId="0" fontId="0" fillId="0" borderId="0" xfId="0" applyFont="1" applyAlignment="1">
      <alignment horizontal="center"/>
    </xf>
    <xf numFmtId="3" fontId="0" fillId="8" borderId="0" xfId="0" applyNumberFormat="1" applyFont="1" applyFill="1"/>
    <xf numFmtId="3" fontId="0" fillId="9" borderId="0" xfId="0" applyNumberFormat="1" applyFill="1"/>
    <xf numFmtId="165" fontId="0" fillId="0" borderId="0" xfId="0" applyNumberFormat="1" applyFont="1" applyAlignment="1">
      <alignment horizontal="center"/>
    </xf>
    <xf numFmtId="3" fontId="15" fillId="0" borderId="9" xfId="0" applyNumberFormat="1" applyFont="1" applyBorder="1"/>
    <xf numFmtId="3" fontId="0" fillId="0" borderId="10" xfId="0" applyNumberFormat="1" applyBorder="1"/>
    <xf numFmtId="3" fontId="9" fillId="0" borderId="9" xfId="0" applyNumberFormat="1" applyFont="1" applyBorder="1"/>
    <xf numFmtId="0" fontId="5" fillId="0" borderId="0" xfId="0" applyFont="1"/>
    <xf numFmtId="3" fontId="0" fillId="0" borderId="12" xfId="0" applyNumberFormat="1" applyBorder="1" applyAlignment="1">
      <alignment horizontal="center"/>
    </xf>
    <xf numFmtId="0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3" fontId="0" fillId="0" borderId="1" xfId="0" quotePrefix="1" applyNumberForma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3" fontId="0" fillId="0" borderId="0" xfId="0" applyNumberFormat="1" applyBorder="1"/>
    <xf numFmtId="0" fontId="1" fillId="0" borderId="14" xfId="0" applyNumberFormat="1" applyFont="1" applyBorder="1" applyAlignment="1">
      <alignment horizontal="center"/>
    </xf>
    <xf numFmtId="3" fontId="0" fillId="0" borderId="1" xfId="0" applyNumberFormat="1" applyBorder="1"/>
    <xf numFmtId="3" fontId="0" fillId="3" borderId="6" xfId="0" applyNumberFormat="1" applyFill="1" applyBorder="1"/>
    <xf numFmtId="3" fontId="0" fillId="0" borderId="1" xfId="0" applyNumberFormat="1" applyFill="1" applyBorder="1"/>
    <xf numFmtId="3" fontId="0" fillId="0" borderId="6" xfId="0" applyNumberFormat="1" applyFill="1" applyBorder="1"/>
    <xf numFmtId="3" fontId="0" fillId="0" borderId="3" xfId="0" applyNumberFormat="1" applyBorder="1"/>
    <xf numFmtId="3" fontId="0" fillId="0" borderId="0" xfId="0" quotePrefix="1" applyNumberFormat="1" applyAlignment="1">
      <alignment horizontal="center"/>
    </xf>
    <xf numFmtId="3" fontId="0" fillId="3" borderId="7" xfId="0" quotePrefix="1" applyNumberFormat="1" applyFill="1" applyBorder="1" applyAlignment="1">
      <alignment horizontal="right"/>
    </xf>
    <xf numFmtId="0" fontId="9" fillId="0" borderId="0" xfId="0" applyFont="1"/>
    <xf numFmtId="0" fontId="6" fillId="4" borderId="0" xfId="3"/>
    <xf numFmtId="3" fontId="15" fillId="0" borderId="9" xfId="0" applyNumberFormat="1" applyFont="1" applyBorder="1" applyAlignment="1">
      <alignment horizontal="centerContinuous"/>
    </xf>
    <xf numFmtId="3" fontId="0" fillId="0" borderId="10" xfId="0" applyNumberFormat="1" applyBorder="1" applyAlignment="1">
      <alignment horizontal="centerContinuous"/>
    </xf>
    <xf numFmtId="3" fontId="0" fillId="0" borderId="11" xfId="0" applyNumberFormat="1" applyBorder="1" applyAlignment="1">
      <alignment horizontal="centerContinuous"/>
    </xf>
    <xf numFmtId="3" fontId="12" fillId="0" borderId="9" xfId="0" applyNumberFormat="1" applyFont="1" applyBorder="1" applyAlignment="1">
      <alignment horizontal="centerContinuous"/>
    </xf>
    <xf numFmtId="164" fontId="0" fillId="10" borderId="0" xfId="2" applyNumberFormat="1" applyFont="1" applyFill="1" applyBorder="1"/>
    <xf numFmtId="164" fontId="0" fillId="10" borderId="7" xfId="2" applyNumberFormat="1" applyFont="1" applyFill="1" applyBorder="1"/>
    <xf numFmtId="164" fontId="0" fillId="0" borderId="0" xfId="2" applyNumberFormat="1" applyFont="1" applyBorder="1"/>
    <xf numFmtId="164" fontId="0" fillId="0" borderId="1" xfId="2" applyNumberFormat="1" applyFont="1" applyBorder="1"/>
    <xf numFmtId="164" fontId="0" fillId="10" borderId="6" xfId="2" applyNumberFormat="1" applyFont="1" applyFill="1" applyBorder="1"/>
    <xf numFmtId="3" fontId="17" fillId="0" borderId="0" xfId="0" applyNumberFormat="1" applyFont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164" fontId="0" fillId="0" borderId="7" xfId="2" applyNumberFormat="1" applyFont="1" applyFill="1" applyBorder="1"/>
    <xf numFmtId="164" fontId="0" fillId="0" borderId="0" xfId="2" applyNumberFormat="1" applyFont="1" applyFill="1" applyBorder="1"/>
    <xf numFmtId="164" fontId="0" fillId="10" borderId="1" xfId="2" applyNumberFormat="1" applyFont="1" applyFill="1" applyBorder="1"/>
    <xf numFmtId="164" fontId="0" fillId="0" borderId="1" xfId="2" applyNumberFormat="1" applyFont="1" applyFill="1" applyBorder="1"/>
    <xf numFmtId="164" fontId="0" fillId="0" borderId="6" xfId="2" applyNumberFormat="1" applyFont="1" applyFill="1" applyBorder="1"/>
    <xf numFmtId="0" fontId="0" fillId="11" borderId="0" xfId="0" applyFont="1" applyFill="1"/>
    <xf numFmtId="164" fontId="0" fillId="11" borderId="0" xfId="2" applyNumberFormat="1" applyFont="1" applyFill="1" applyBorder="1"/>
    <xf numFmtId="164" fontId="0" fillId="11" borderId="7" xfId="2" applyNumberFormat="1" applyFont="1" applyFill="1" applyBorder="1"/>
    <xf numFmtId="164" fontId="0" fillId="11" borderId="1" xfId="2" applyNumberFormat="1" applyFont="1" applyFill="1" applyBorder="1"/>
    <xf numFmtId="0" fontId="6" fillId="4" borderId="0" xfId="3" applyAlignment="1">
      <alignment horizontal="center"/>
    </xf>
    <xf numFmtId="3" fontId="0" fillId="0" borderId="0" xfId="0" quotePrefix="1" applyNumberFormat="1" applyAlignment="1">
      <alignment horizontal="left"/>
    </xf>
    <xf numFmtId="0" fontId="11" fillId="0" borderId="0" xfId="0" applyFont="1"/>
    <xf numFmtId="0" fontId="0" fillId="0" borderId="0" xfId="0" quotePrefix="1" applyFont="1"/>
    <xf numFmtId="165" fontId="0" fillId="0" borderId="0" xfId="0" applyNumberFormat="1" applyFont="1" applyAlignment="1">
      <alignment horizontal="left"/>
    </xf>
    <xf numFmtId="3" fontId="6" fillId="4" borderId="0" xfId="3" applyNumberFormat="1"/>
    <xf numFmtId="0" fontId="6" fillId="4" borderId="2" xfId="3" applyBorder="1"/>
    <xf numFmtId="0" fontId="6" fillId="4" borderId="3" xfId="3" applyBorder="1"/>
    <xf numFmtId="0" fontId="6" fillId="4" borderId="4" xfId="3" applyBorder="1"/>
    <xf numFmtId="0" fontId="6" fillId="4" borderId="5" xfId="3" applyBorder="1"/>
    <xf numFmtId="0" fontId="6" fillId="4" borderId="1" xfId="3" applyBorder="1"/>
    <xf numFmtId="0" fontId="6" fillId="4" borderId="6" xfId="3" applyBorder="1"/>
    <xf numFmtId="3" fontId="11" fillId="0" borderId="0" xfId="0" applyNumberFormat="1" applyFont="1"/>
    <xf numFmtId="3" fontId="7" fillId="5" borderId="0" xfId="4" applyNumberFormat="1" applyBorder="1"/>
    <xf numFmtId="0" fontId="1" fillId="12" borderId="0" xfId="0" applyFont="1" applyFill="1" applyAlignment="1">
      <alignment horizontal="centerContinuous"/>
    </xf>
    <xf numFmtId="0" fontId="0" fillId="12" borderId="0" xfId="0" applyFont="1" applyFill="1" applyAlignment="1">
      <alignment horizontal="centerContinuous"/>
    </xf>
    <xf numFmtId="0" fontId="5" fillId="0" borderId="1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6" fillId="4" borderId="0" xfId="3" applyNumberFormat="1" applyBorder="1"/>
    <xf numFmtId="3" fontId="4" fillId="7" borderId="7" xfId="7" applyNumberFormat="1" applyBorder="1"/>
    <xf numFmtId="3" fontId="4" fillId="7" borderId="6" xfId="7" applyNumberFormat="1" applyBorder="1"/>
    <xf numFmtId="3" fontId="11" fillId="0" borderId="15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3" fontId="0" fillId="0" borderId="14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0" fillId="13" borderId="0" xfId="0" applyNumberFormat="1" applyFill="1" applyBorder="1"/>
    <xf numFmtId="3" fontId="0" fillId="13" borderId="7" xfId="0" applyNumberFormat="1" applyFill="1" applyBorder="1"/>
    <xf numFmtId="0" fontId="9" fillId="0" borderId="9" xfId="0" applyFont="1" applyBorder="1"/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3" fontId="0" fillId="13" borderId="1" xfId="0" applyNumberFormat="1" applyFill="1" applyBorder="1"/>
    <xf numFmtId="3" fontId="0" fillId="13" borderId="6" xfId="0" applyNumberFormat="1" applyFill="1" applyBorder="1"/>
    <xf numFmtId="3" fontId="12" fillId="14" borderId="0" xfId="3" applyNumberFormat="1" applyFont="1" applyFill="1" applyBorder="1"/>
    <xf numFmtId="3" fontId="12" fillId="14" borderId="7" xfId="7" applyNumberFormat="1" applyFont="1" applyFill="1" applyBorder="1"/>
    <xf numFmtId="3" fontId="12" fillId="0" borderId="0" xfId="0" applyNumberFormat="1" applyFont="1" applyFill="1" applyBorder="1"/>
    <xf numFmtId="3" fontId="12" fillId="0" borderId="0" xfId="3" applyNumberFormat="1" applyFont="1" applyFill="1" applyBorder="1"/>
    <xf numFmtId="3" fontId="12" fillId="0" borderId="7" xfId="7" applyNumberFormat="1" applyFont="1" applyFill="1" applyBorder="1"/>
    <xf numFmtId="3" fontId="12" fillId="0" borderId="1" xfId="0" applyNumberFormat="1" applyFont="1" applyFill="1" applyBorder="1"/>
    <xf numFmtId="3" fontId="12" fillId="0" borderId="6" xfId="7" applyNumberFormat="1" applyFont="1" applyFill="1" applyBorder="1"/>
    <xf numFmtId="3" fontId="11" fillId="0" borderId="0" xfId="0" quotePrefix="1" applyNumberFormat="1" applyFont="1"/>
    <xf numFmtId="3" fontId="9" fillId="0" borderId="9" xfId="0" applyNumberFormat="1" applyFont="1" applyBorder="1" applyAlignment="1">
      <alignment horizontal="centerContinuous"/>
    </xf>
    <xf numFmtId="3" fontId="0" fillId="0" borderId="15" xfId="0" applyNumberFormat="1" applyFont="1" applyBorder="1"/>
    <xf numFmtId="3" fontId="1" fillId="0" borderId="2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1" fillId="0" borderId="3" xfId="0" applyNumberFormat="1" applyFont="1" applyBorder="1" applyAlignment="1">
      <alignment horizontal="centerContinuous"/>
    </xf>
    <xf numFmtId="0" fontId="11" fillId="0" borderId="0" xfId="0" quotePrefix="1" applyFont="1"/>
    <xf numFmtId="3" fontId="0" fillId="0" borderId="13" xfId="0" applyNumberFormat="1" applyFont="1" applyBorder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8" fillId="6" borderId="8" xfId="5" applyNumberFormat="1" applyBorder="1"/>
    <xf numFmtId="166" fontId="6" fillId="4" borderId="7" xfId="3" applyNumberFormat="1" applyBorder="1"/>
    <xf numFmtId="166" fontId="7" fillId="5" borderId="2" xfId="4" applyNumberFormat="1" applyBorder="1"/>
    <xf numFmtId="166" fontId="6" fillId="4" borderId="4" xfId="3" applyNumberFormat="1" applyBorder="1"/>
    <xf numFmtId="0" fontId="0" fillId="0" borderId="13" xfId="0" applyFont="1" applyBorder="1"/>
    <xf numFmtId="166" fontId="7" fillId="5" borderId="8" xfId="4" applyNumberFormat="1" applyBorder="1"/>
    <xf numFmtId="166" fontId="7" fillId="5" borderId="5" xfId="4" applyNumberFormat="1" applyBorder="1"/>
    <xf numFmtId="166" fontId="6" fillId="4" borderId="6" xfId="3" applyNumberFormat="1" applyBorder="1"/>
    <xf numFmtId="9" fontId="0" fillId="3" borderId="15" xfId="2" applyFont="1" applyFill="1" applyBorder="1" applyAlignment="1">
      <alignment horizontal="center"/>
    </xf>
    <xf numFmtId="166" fontId="0" fillId="3" borderId="0" xfId="6" applyNumberFormat="1" applyFont="1" applyFill="1" applyBorder="1"/>
    <xf numFmtId="166" fontId="0" fillId="3" borderId="13" xfId="6" applyNumberFormat="1" applyFont="1" applyFill="1" applyBorder="1"/>
    <xf numFmtId="166" fontId="0" fillId="0" borderId="15" xfId="6" applyNumberFormat="1" applyFont="1" applyFill="1" applyBorder="1"/>
    <xf numFmtId="3" fontId="1" fillId="0" borderId="12" xfId="0" applyNumberFormat="1" applyFont="1" applyBorder="1" applyAlignment="1">
      <alignment horizontal="center"/>
    </xf>
    <xf numFmtId="166" fontId="18" fillId="0" borderId="9" xfId="5" applyNumberFormat="1" applyFont="1" applyFill="1" applyBorder="1"/>
    <xf numFmtId="166" fontId="18" fillId="0" borderId="11" xfId="3" applyNumberFormat="1" applyFont="1" applyFill="1" applyBorder="1"/>
    <xf numFmtId="166" fontId="18" fillId="0" borderId="9" xfId="4" applyNumberFormat="1" applyFont="1" applyFill="1" applyBorder="1"/>
    <xf numFmtId="9" fontId="0" fillId="3" borderId="13" xfId="2" applyFont="1" applyFill="1" applyBorder="1" applyAlignment="1">
      <alignment horizontal="center"/>
    </xf>
    <xf numFmtId="166" fontId="0" fillId="0" borderId="13" xfId="6" applyNumberFormat="1" applyFont="1" applyFill="1" applyBorder="1"/>
    <xf numFmtId="9" fontId="0" fillId="3" borderId="14" xfId="2" applyFont="1" applyFill="1" applyBorder="1" applyAlignment="1">
      <alignment horizontal="center"/>
    </xf>
    <xf numFmtId="166" fontId="0" fillId="3" borderId="1" xfId="6" applyNumberFormat="1" applyFont="1" applyFill="1" applyBorder="1"/>
    <xf numFmtId="166" fontId="0" fillId="3" borderId="14" xfId="6" applyNumberFormat="1" applyFont="1" applyFill="1" applyBorder="1"/>
    <xf numFmtId="166" fontId="0" fillId="0" borderId="14" xfId="6" applyNumberFormat="1" applyFont="1" applyFill="1" applyBorder="1"/>
    <xf numFmtId="9" fontId="1" fillId="0" borderId="12" xfId="2" applyFont="1" applyBorder="1" applyAlignment="1">
      <alignment horizontal="center"/>
    </xf>
    <xf numFmtId="166" fontId="1" fillId="0" borderId="12" xfId="6" applyNumberFormat="1" applyFont="1" applyBorder="1" applyAlignment="1">
      <alignment horizontal="center"/>
    </xf>
    <xf numFmtId="3" fontId="15" fillId="0" borderId="0" xfId="0" applyNumberFormat="1" applyFont="1"/>
    <xf numFmtId="3" fontId="0" fillId="0" borderId="0" xfId="0" quotePrefix="1" applyNumberFormat="1" applyFont="1" applyAlignment="1">
      <alignment horizontal="center"/>
    </xf>
    <xf numFmtId="166" fontId="0" fillId="0" borderId="0" xfId="0" applyNumberFormat="1" applyFont="1"/>
    <xf numFmtId="166" fontId="0" fillId="0" borderId="12" xfId="0" applyNumberFormat="1" applyFont="1" applyBorder="1"/>
    <xf numFmtId="166" fontId="7" fillId="5" borderId="0" xfId="4" applyNumberFormat="1"/>
    <xf numFmtId="3" fontId="11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3" fontId="13" fillId="6" borderId="0" xfId="5" applyNumberFormat="1" applyFont="1"/>
    <xf numFmtId="3" fontId="0" fillId="0" borderId="0" xfId="0" quotePrefix="1" applyNumberFormat="1" applyFont="1"/>
    <xf numFmtId="3" fontId="20" fillId="4" borderId="0" xfId="3" applyNumberFormat="1" applyFont="1"/>
    <xf numFmtId="166" fontId="0" fillId="0" borderId="0" xfId="6" applyNumberFormat="1" applyFont="1"/>
    <xf numFmtId="166" fontId="0" fillId="0" borderId="0" xfId="6" applyNumberFormat="1" applyFont="1" applyBorder="1"/>
    <xf numFmtId="0" fontId="0" fillId="0" borderId="0" xfId="0" quotePrefix="1" applyFont="1" applyBorder="1" applyAlignment="1">
      <alignment horizontal="center"/>
    </xf>
    <xf numFmtId="9" fontId="0" fillId="0" borderId="0" xfId="2" applyFont="1" applyBorder="1"/>
    <xf numFmtId="3" fontId="1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21" fillId="5" borderId="0" xfId="4" applyNumberFormat="1" applyFont="1"/>
    <xf numFmtId="3" fontId="7" fillId="5" borderId="0" xfId="4" applyNumberFormat="1"/>
    <xf numFmtId="3" fontId="1" fillId="0" borderId="0" xfId="0" quotePrefix="1" applyNumberFormat="1" applyFont="1"/>
    <xf numFmtId="0" fontId="15" fillId="0" borderId="0" xfId="0" applyFont="1"/>
    <xf numFmtId="0" fontId="2" fillId="2" borderId="0" xfId="0" applyFont="1" applyFill="1" applyAlignment="1">
      <alignment horizontal="center"/>
    </xf>
  </cellXfs>
  <cellStyles count="8">
    <cellStyle name="40% - Accent2" xfId="7" builtinId="35"/>
    <cellStyle name="Bad" xfId="4" builtinId="27"/>
    <cellStyle name="Currency" xfId="6" builtinId="4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116416</xdr:colOff>
      <xdr:row>23</xdr:row>
      <xdr:rowOff>148167</xdr:rowOff>
    </xdr:from>
    <xdr:to>
      <xdr:col>20</xdr:col>
      <xdr:colOff>550333</xdr:colOff>
      <xdr:row>25</xdr:row>
      <xdr:rowOff>116417</xdr:rowOff>
    </xdr:to>
    <xdr:cxnSp macro="">
      <xdr:nvCxnSpPr>
        <xdr:cNvPr id="2" name="Straight Arrow Connector 1"/>
        <xdr:cNvCxnSpPr/>
      </xdr:nvCxnSpPr>
      <xdr:spPr>
        <a:xfrm flipH="1">
          <a:off x="10470091" y="4529667"/>
          <a:ext cx="1043517" cy="349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116416</xdr:colOff>
      <xdr:row>51</xdr:row>
      <xdr:rowOff>148167</xdr:rowOff>
    </xdr:from>
    <xdr:to>
      <xdr:col>20</xdr:col>
      <xdr:colOff>550333</xdr:colOff>
      <xdr:row>53</xdr:row>
      <xdr:rowOff>116417</xdr:rowOff>
    </xdr:to>
    <xdr:cxnSp macro="">
      <xdr:nvCxnSpPr>
        <xdr:cNvPr id="3" name="Straight Arrow Connector 2"/>
        <xdr:cNvCxnSpPr/>
      </xdr:nvCxnSpPr>
      <xdr:spPr>
        <a:xfrm flipH="1">
          <a:off x="10470091" y="9863667"/>
          <a:ext cx="1043517" cy="349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52916</xdr:colOff>
      <xdr:row>5</xdr:row>
      <xdr:rowOff>116417</xdr:rowOff>
    </xdr:from>
    <xdr:to>
      <xdr:col>21</xdr:col>
      <xdr:colOff>486834</xdr:colOff>
      <xdr:row>6</xdr:row>
      <xdr:rowOff>74083</xdr:rowOff>
    </xdr:to>
    <xdr:cxnSp macro="">
      <xdr:nvCxnSpPr>
        <xdr:cNvPr id="4" name="Straight Arrow Connector 3"/>
        <xdr:cNvCxnSpPr/>
      </xdr:nvCxnSpPr>
      <xdr:spPr>
        <a:xfrm flipH="1" flipV="1">
          <a:off x="10406591" y="1068917"/>
          <a:ext cx="1653118" cy="14816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105834</xdr:colOff>
      <xdr:row>8</xdr:row>
      <xdr:rowOff>52917</xdr:rowOff>
    </xdr:from>
    <xdr:to>
      <xdr:col>21</xdr:col>
      <xdr:colOff>550334</xdr:colOff>
      <xdr:row>9</xdr:row>
      <xdr:rowOff>116417</xdr:rowOff>
    </xdr:to>
    <xdr:cxnSp macro="">
      <xdr:nvCxnSpPr>
        <xdr:cNvPr id="5" name="Straight Arrow Connector 4"/>
        <xdr:cNvCxnSpPr/>
      </xdr:nvCxnSpPr>
      <xdr:spPr>
        <a:xfrm flipH="1">
          <a:off x="10459509" y="1576917"/>
          <a:ext cx="1663700" cy="254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592667</xdr:colOff>
      <xdr:row>8</xdr:row>
      <xdr:rowOff>105833</xdr:rowOff>
    </xdr:from>
    <xdr:to>
      <xdr:col>22</xdr:col>
      <xdr:colOff>105833</xdr:colOff>
      <xdr:row>10</xdr:row>
      <xdr:rowOff>158750</xdr:rowOff>
    </xdr:to>
    <xdr:cxnSp macro="">
      <xdr:nvCxnSpPr>
        <xdr:cNvPr id="6" name="Straight Arrow Connector 5"/>
        <xdr:cNvCxnSpPr/>
      </xdr:nvCxnSpPr>
      <xdr:spPr>
        <a:xfrm flipH="1">
          <a:off x="11555942" y="1629833"/>
          <a:ext cx="732366" cy="43391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613836</xdr:colOff>
      <xdr:row>19</xdr:row>
      <xdr:rowOff>10584</xdr:rowOff>
    </xdr:from>
    <xdr:to>
      <xdr:col>19</xdr:col>
      <xdr:colOff>264584</xdr:colOff>
      <xdr:row>20</xdr:row>
      <xdr:rowOff>0</xdr:rowOff>
    </xdr:to>
    <xdr:cxnSp macro="">
      <xdr:nvCxnSpPr>
        <xdr:cNvPr id="2" name="Straight Arrow Connector 1"/>
        <xdr:cNvCxnSpPr/>
      </xdr:nvCxnSpPr>
      <xdr:spPr>
        <a:xfrm flipH="1" flipV="1">
          <a:off x="10386486" y="3630084"/>
          <a:ext cx="365123" cy="179916"/>
        </a:xfrm>
        <a:prstGeom prst="straightConnector1">
          <a:avLst/>
        </a:prstGeom>
        <a:ln w="63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624417</xdr:colOff>
      <xdr:row>19</xdr:row>
      <xdr:rowOff>42333</xdr:rowOff>
    </xdr:from>
    <xdr:to>
      <xdr:col>20</xdr:col>
      <xdr:colOff>306917</xdr:colOff>
      <xdr:row>20</xdr:row>
      <xdr:rowOff>10583</xdr:rowOff>
    </xdr:to>
    <xdr:cxnSp macro="">
      <xdr:nvCxnSpPr>
        <xdr:cNvPr id="3" name="Straight Arrow Connector 2"/>
        <xdr:cNvCxnSpPr/>
      </xdr:nvCxnSpPr>
      <xdr:spPr>
        <a:xfrm flipV="1">
          <a:off x="11111442" y="3661833"/>
          <a:ext cx="396875" cy="158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31751</xdr:colOff>
      <xdr:row>26</xdr:row>
      <xdr:rowOff>84667</xdr:rowOff>
    </xdr:from>
    <xdr:to>
      <xdr:col>19</xdr:col>
      <xdr:colOff>359834</xdr:colOff>
      <xdr:row>26</xdr:row>
      <xdr:rowOff>84668</xdr:rowOff>
    </xdr:to>
    <xdr:cxnSp macro="">
      <xdr:nvCxnSpPr>
        <xdr:cNvPr id="4" name="Straight Arrow Connector 3"/>
        <xdr:cNvCxnSpPr/>
      </xdr:nvCxnSpPr>
      <xdr:spPr>
        <a:xfrm flipH="1">
          <a:off x="10518776" y="5037667"/>
          <a:ext cx="328083" cy="1"/>
        </a:xfrm>
        <a:prstGeom prst="straightConnector1">
          <a:avLst/>
        </a:prstGeom>
        <a:ln w="63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31751</xdr:colOff>
      <xdr:row>31</xdr:row>
      <xdr:rowOff>84667</xdr:rowOff>
    </xdr:from>
    <xdr:to>
      <xdr:col>19</xdr:col>
      <xdr:colOff>359834</xdr:colOff>
      <xdr:row>31</xdr:row>
      <xdr:rowOff>84668</xdr:rowOff>
    </xdr:to>
    <xdr:cxnSp macro="">
      <xdr:nvCxnSpPr>
        <xdr:cNvPr id="5" name="Straight Arrow Connector 4"/>
        <xdr:cNvCxnSpPr/>
      </xdr:nvCxnSpPr>
      <xdr:spPr>
        <a:xfrm flipH="1">
          <a:off x="10518776" y="5990167"/>
          <a:ext cx="328083" cy="1"/>
        </a:xfrm>
        <a:prstGeom prst="straightConnector1">
          <a:avLst/>
        </a:prstGeom>
        <a:ln w="63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486834</xdr:colOff>
      <xdr:row>14</xdr:row>
      <xdr:rowOff>63501</xdr:rowOff>
    </xdr:from>
    <xdr:to>
      <xdr:col>5</xdr:col>
      <xdr:colOff>709083</xdr:colOff>
      <xdr:row>15</xdr:row>
      <xdr:rowOff>42333</xdr:rowOff>
    </xdr:to>
    <xdr:cxnSp macro="">
      <xdr:nvCxnSpPr>
        <xdr:cNvPr id="6" name="Straight Arrow Connector 5"/>
        <xdr:cNvCxnSpPr/>
      </xdr:nvCxnSpPr>
      <xdr:spPr>
        <a:xfrm flipH="1" flipV="1">
          <a:off x="3792009" y="2730501"/>
          <a:ext cx="222249" cy="1693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31751</xdr:colOff>
      <xdr:row>31</xdr:row>
      <xdr:rowOff>84667</xdr:rowOff>
    </xdr:from>
    <xdr:to>
      <xdr:col>19</xdr:col>
      <xdr:colOff>359834</xdr:colOff>
      <xdr:row>31</xdr:row>
      <xdr:rowOff>84668</xdr:rowOff>
    </xdr:to>
    <xdr:cxnSp macro="">
      <xdr:nvCxnSpPr>
        <xdr:cNvPr id="7" name="Straight Arrow Connector 6"/>
        <xdr:cNvCxnSpPr/>
      </xdr:nvCxnSpPr>
      <xdr:spPr>
        <a:xfrm flipH="1">
          <a:off x="10518776" y="5990167"/>
          <a:ext cx="328083" cy="1"/>
        </a:xfrm>
        <a:prstGeom prst="straightConnector1">
          <a:avLst/>
        </a:prstGeom>
        <a:ln w="635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84" t="s">
        <v>200</v>
      </c>
      <c r="B5" s="184"/>
      <c r="C5" s="184"/>
    </row>
    <row r="6" spans="1:3" ht="21" customHeight="1" x14ac:dyDescent="0.25">
      <c r="A6" s="184"/>
      <c r="B6" s="184"/>
      <c r="C6" s="184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15</v>
      </c>
      <c r="C10" s="2" t="s">
        <v>20</v>
      </c>
    </row>
    <row r="11" spans="1:3" x14ac:dyDescent="0.25">
      <c r="A11" s="10">
        <v>2</v>
      </c>
      <c r="B11" s="11" t="s">
        <v>16</v>
      </c>
      <c r="C11" s="2" t="s">
        <v>21</v>
      </c>
    </row>
    <row r="12" spans="1:3" x14ac:dyDescent="0.25">
      <c r="A12" s="10">
        <v>3</v>
      </c>
      <c r="B12" s="11" t="s">
        <v>17</v>
      </c>
      <c r="C12" s="2" t="s">
        <v>22</v>
      </c>
    </row>
    <row r="13" spans="1:3" x14ac:dyDescent="0.25">
      <c r="A13" s="10">
        <v>4</v>
      </c>
      <c r="B13" s="11" t="s">
        <v>18</v>
      </c>
      <c r="C13" s="2" t="s">
        <v>19</v>
      </c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Schedule P Q1'!A1" display="'Schedule P Q1'!A1"/>
    <hyperlink ref="A11" location="'Schedule P Q2'!A1" display="'Schedule P Q2'!A1"/>
    <hyperlink ref="A12" location="'Schedule P Q3'!A1" display="'Schedule P Q3'!A1"/>
    <hyperlink ref="A13" location="'Schedule P Q4'!A1" display="'Schedule P Q4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23</v>
      </c>
      <c r="D1" s="26"/>
      <c r="M1" s="14" t="s">
        <v>7</v>
      </c>
      <c r="N1" s="27" t="s">
        <v>8</v>
      </c>
      <c r="O1" s="6" t="s">
        <v>24</v>
      </c>
      <c r="Q1" s="28">
        <f>P24</f>
        <v>4550</v>
      </c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15" t="s">
        <v>25</v>
      </c>
      <c r="N2" s="27" t="s">
        <v>8</v>
      </c>
      <c r="O2" t="s">
        <v>26</v>
      </c>
      <c r="P2"/>
      <c r="Q2" s="29">
        <f>S23</f>
        <v>5070</v>
      </c>
      <c r="R2"/>
      <c r="S2"/>
      <c r="T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14</v>
      </c>
      <c r="H3" s="30"/>
      <c r="I3" s="30"/>
      <c r="N3" s="27" t="s">
        <v>8</v>
      </c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8" t="s">
        <v>27</v>
      </c>
      <c r="W4" s="7"/>
      <c r="X4" s="7"/>
      <c r="Y4" s="7"/>
      <c r="Z4" s="7"/>
      <c r="AA4" s="7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21" t="s">
        <v>6</v>
      </c>
      <c r="B5" s="9"/>
      <c r="C5" s="31" t="s">
        <v>28</v>
      </c>
      <c r="D5" s="32"/>
      <c r="E5" s="32"/>
      <c r="F5" s="32"/>
      <c r="G5" s="32"/>
      <c r="H5" s="23"/>
      <c r="I5" s="9"/>
      <c r="J5" s="9"/>
      <c r="K5" s="9"/>
      <c r="L5" s="9"/>
      <c r="M5" s="9"/>
      <c r="N5" s="8" t="s">
        <v>8</v>
      </c>
      <c r="O5" s="33" t="s">
        <v>29</v>
      </c>
      <c r="P5" s="32"/>
      <c r="Q5" s="32"/>
      <c r="R5" s="32"/>
      <c r="S5" s="32"/>
      <c r="T5" s="23"/>
      <c r="U5" s="9"/>
      <c r="V5" s="8" t="s">
        <v>30</v>
      </c>
      <c r="W5" s="9"/>
      <c r="X5" s="9"/>
      <c r="Y5" s="9"/>
      <c r="Z5" s="9"/>
      <c r="AA5" s="9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34"/>
      <c r="B6" s="9"/>
      <c r="C6" s="35" t="s">
        <v>31</v>
      </c>
      <c r="D6" s="36">
        <v>2012</v>
      </c>
      <c r="E6" s="36">
        <f>D6+1</f>
        <v>2013</v>
      </c>
      <c r="F6" s="36">
        <f>E6+1</f>
        <v>2014</v>
      </c>
      <c r="G6" s="36">
        <f>F6+1</f>
        <v>2015</v>
      </c>
      <c r="H6" s="37">
        <f>G6+1</f>
        <v>2016</v>
      </c>
      <c r="I6" s="9"/>
      <c r="J6" s="9"/>
      <c r="K6" s="9"/>
      <c r="L6" s="9"/>
      <c r="M6" s="9"/>
      <c r="N6" s="8" t="s">
        <v>8</v>
      </c>
      <c r="O6" s="35" t="s">
        <v>31</v>
      </c>
      <c r="P6" s="36">
        <v>2012</v>
      </c>
      <c r="Q6" s="36">
        <f>P6+1</f>
        <v>2013</v>
      </c>
      <c r="R6" s="36">
        <f>Q6+1</f>
        <v>2014</v>
      </c>
      <c r="S6" s="36">
        <f>R6+1</f>
        <v>2015</v>
      </c>
      <c r="T6" s="37">
        <f>S6+1</f>
        <v>2016</v>
      </c>
      <c r="U6" s="9"/>
      <c r="V6" s="38" t="s">
        <v>32</v>
      </c>
      <c r="W6" s="9"/>
      <c r="X6" s="9"/>
      <c r="Y6" s="9"/>
      <c r="Z6" s="9"/>
      <c r="AA6" s="9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A7" s="9"/>
      <c r="B7" s="9"/>
      <c r="C7" s="39">
        <v>2012</v>
      </c>
      <c r="D7" s="40">
        <v>1000</v>
      </c>
      <c r="E7" s="40">
        <v>1400</v>
      </c>
      <c r="F7" s="40">
        <v>1800</v>
      </c>
      <c r="G7" s="40">
        <v>2000</v>
      </c>
      <c r="H7" s="41">
        <v>1800</v>
      </c>
      <c r="I7" s="9"/>
      <c r="J7" s="9"/>
      <c r="K7" s="9"/>
      <c r="L7" s="9"/>
      <c r="M7" s="9"/>
      <c r="N7" s="8" t="s">
        <v>8</v>
      </c>
      <c r="O7" s="39">
        <v>2012</v>
      </c>
      <c r="P7" s="42"/>
      <c r="Q7" s="42"/>
      <c r="R7" s="42"/>
      <c r="S7" s="42">
        <f t="shared" ref="S7:T11" si="0">G7-G15-G23</f>
        <v>90</v>
      </c>
      <c r="T7" s="43">
        <f t="shared" si="0"/>
        <v>-40</v>
      </c>
      <c r="U7" s="9"/>
      <c r="V7" s="9">
        <f>T7-S7</f>
        <v>-130</v>
      </c>
      <c r="W7" s="9"/>
      <c r="X7" s="9"/>
      <c r="Y7" s="9"/>
      <c r="Z7" s="9"/>
      <c r="AA7" s="9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9"/>
      <c r="B8" s="9"/>
      <c r="C8" s="39">
        <f>C7+1</f>
        <v>2013</v>
      </c>
      <c r="D8" s="44"/>
      <c r="E8" s="40">
        <v>2000</v>
      </c>
      <c r="F8" s="40">
        <v>2900</v>
      </c>
      <c r="G8" s="40">
        <v>3300</v>
      </c>
      <c r="H8" s="41">
        <v>3800</v>
      </c>
      <c r="I8" s="9"/>
      <c r="J8" s="9"/>
      <c r="K8" s="9"/>
      <c r="L8" s="9"/>
      <c r="M8" s="9"/>
      <c r="N8" s="8" t="s">
        <v>8</v>
      </c>
      <c r="O8" s="39">
        <f>O7+1</f>
        <v>2013</v>
      </c>
      <c r="P8" s="42"/>
      <c r="Q8" s="42"/>
      <c r="R8" s="42"/>
      <c r="S8" s="42">
        <f t="shared" si="0"/>
        <v>890</v>
      </c>
      <c r="T8" s="43">
        <f t="shared" si="0"/>
        <v>410</v>
      </c>
      <c r="U8" s="9"/>
      <c r="V8" s="9">
        <f>T8-S8</f>
        <v>-480</v>
      </c>
      <c r="W8" s="9"/>
      <c r="X8" s="9"/>
      <c r="Y8" s="9"/>
      <c r="Z8" s="9"/>
      <c r="AA8" s="9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39">
        <f>C8+1</f>
        <v>2014</v>
      </c>
      <c r="D9" s="44"/>
      <c r="E9" s="44"/>
      <c r="F9" s="40">
        <v>3400</v>
      </c>
      <c r="G9" s="40">
        <v>3100</v>
      </c>
      <c r="H9" s="41">
        <v>3100</v>
      </c>
      <c r="I9" s="9"/>
      <c r="J9" s="9"/>
      <c r="K9" s="9"/>
      <c r="L9" s="9"/>
      <c r="M9" s="9"/>
      <c r="N9" s="8" t="s">
        <v>8</v>
      </c>
      <c r="O9" s="39">
        <f>O8+1</f>
        <v>2014</v>
      </c>
      <c r="P9" s="42"/>
      <c r="Q9" s="42"/>
      <c r="R9" s="42"/>
      <c r="S9" s="42">
        <f t="shared" si="0"/>
        <v>550</v>
      </c>
      <c r="T9" s="43">
        <f t="shared" si="0"/>
        <v>170</v>
      </c>
      <c r="U9" s="9"/>
      <c r="V9" s="9">
        <f>T9-S9</f>
        <v>-380</v>
      </c>
      <c r="W9" s="9"/>
      <c r="X9" s="9"/>
      <c r="Y9" s="9"/>
      <c r="Z9" s="9"/>
      <c r="AA9" s="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39">
        <f>C9+1</f>
        <v>2015</v>
      </c>
      <c r="D10" s="44"/>
      <c r="E10" s="44"/>
      <c r="F10" s="44"/>
      <c r="G10" s="40">
        <v>3600</v>
      </c>
      <c r="H10" s="41">
        <v>3800</v>
      </c>
      <c r="I10" s="9"/>
      <c r="J10" s="9"/>
      <c r="K10" s="9"/>
      <c r="L10" s="9"/>
      <c r="M10" s="9"/>
      <c r="N10" s="8" t="s">
        <v>8</v>
      </c>
      <c r="O10" s="39">
        <f>O9+1</f>
        <v>2015</v>
      </c>
      <c r="P10" s="42"/>
      <c r="Q10" s="42"/>
      <c r="R10" s="42"/>
      <c r="S10" s="42">
        <f t="shared" si="0"/>
        <v>330</v>
      </c>
      <c r="T10" s="43">
        <f t="shared" si="0"/>
        <v>620</v>
      </c>
      <c r="U10" s="9"/>
      <c r="V10" s="9">
        <f>T10-S10</f>
        <v>290</v>
      </c>
      <c r="W10" s="9"/>
      <c r="X10" s="9"/>
      <c r="Y10" s="9"/>
      <c r="Z10" s="9"/>
      <c r="AA10" s="9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C11" s="45">
        <f>C10+1</f>
        <v>2016</v>
      </c>
      <c r="D11" s="46"/>
      <c r="E11" s="46"/>
      <c r="F11" s="46"/>
      <c r="G11" s="46"/>
      <c r="H11" s="47">
        <v>3100</v>
      </c>
      <c r="I11" s="9"/>
      <c r="J11" s="9"/>
      <c r="K11" s="9"/>
      <c r="L11" s="9"/>
      <c r="M11" s="9"/>
      <c r="N11" s="8" t="s">
        <v>8</v>
      </c>
      <c r="O11" s="45">
        <f>O10+1</f>
        <v>2016</v>
      </c>
      <c r="P11" s="48"/>
      <c r="Q11" s="48"/>
      <c r="R11" s="48"/>
      <c r="S11" s="48">
        <f t="shared" si="0"/>
        <v>0</v>
      </c>
      <c r="T11" s="49">
        <f t="shared" si="0"/>
        <v>180</v>
      </c>
      <c r="U11" s="9"/>
      <c r="V11" s="9">
        <f>T11-S11</f>
        <v>180</v>
      </c>
      <c r="W11" s="9"/>
      <c r="X11" s="9"/>
      <c r="Y11" s="9"/>
      <c r="Z11" s="9"/>
      <c r="AA11" s="9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" t="s">
        <v>8</v>
      </c>
      <c r="O12" s="9"/>
      <c r="P12" s="9"/>
      <c r="Q12" s="9"/>
      <c r="R12" s="9"/>
      <c r="S12" s="9"/>
      <c r="T12" s="9"/>
      <c r="U12" s="9"/>
      <c r="V12" s="50">
        <f>SUM(V7:V11)</f>
        <v>-520</v>
      </c>
      <c r="W12" s="9"/>
      <c r="X12" s="9"/>
      <c r="Y12" s="9"/>
      <c r="Z12" s="9"/>
      <c r="AA12" s="9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31" t="s">
        <v>33</v>
      </c>
      <c r="D13" s="32"/>
      <c r="E13" s="32"/>
      <c r="F13" s="32"/>
      <c r="G13" s="32"/>
      <c r="H13" s="23"/>
      <c r="I13" s="9"/>
      <c r="J13" s="9"/>
      <c r="K13" s="9"/>
      <c r="L13" s="9"/>
      <c r="M13" s="9"/>
      <c r="N13" s="8" t="s">
        <v>8</v>
      </c>
      <c r="O13" s="33" t="s">
        <v>34</v>
      </c>
      <c r="P13" s="32"/>
      <c r="Q13" s="32"/>
      <c r="R13" s="32"/>
      <c r="S13" s="32"/>
      <c r="T13" s="23"/>
      <c r="U13" s="9"/>
      <c r="V13" s="9"/>
      <c r="W13" s="9"/>
      <c r="X13" s="9"/>
      <c r="Y13" s="9"/>
      <c r="Z13" s="9"/>
      <c r="AA13" s="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35" t="s">
        <v>31</v>
      </c>
      <c r="D14" s="36">
        <v>2012</v>
      </c>
      <c r="E14" s="36">
        <v>2013</v>
      </c>
      <c r="F14" s="36">
        <v>2014</v>
      </c>
      <c r="G14" s="36">
        <v>2015</v>
      </c>
      <c r="H14" s="37">
        <v>2016</v>
      </c>
      <c r="I14" s="9"/>
      <c r="J14" s="9"/>
      <c r="K14" s="9"/>
      <c r="L14" s="9"/>
      <c r="M14" s="9"/>
      <c r="N14" s="8" t="s">
        <v>8</v>
      </c>
      <c r="O14" s="35" t="s">
        <v>31</v>
      </c>
      <c r="P14" s="36">
        <v>2012</v>
      </c>
      <c r="Q14" s="36">
        <f>P14+1</f>
        <v>2013</v>
      </c>
      <c r="R14" s="36">
        <f>Q14+1</f>
        <v>2014</v>
      </c>
      <c r="S14" s="36">
        <f>R14+1</f>
        <v>2015</v>
      </c>
      <c r="T14" s="37">
        <f>S14+1</f>
        <v>2016</v>
      </c>
      <c r="U14" s="9"/>
      <c r="V14" s="9"/>
      <c r="W14" s="9"/>
      <c r="X14" s="9"/>
      <c r="Y14" s="9"/>
      <c r="Z14" s="9"/>
      <c r="AA14" s="9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9"/>
      <c r="B15" s="9"/>
      <c r="C15" s="39">
        <v>2012</v>
      </c>
      <c r="D15" s="40">
        <v>220</v>
      </c>
      <c r="E15" s="40">
        <v>720</v>
      </c>
      <c r="F15" s="40">
        <v>1120</v>
      </c>
      <c r="G15" s="40">
        <v>1840</v>
      </c>
      <c r="H15" s="41">
        <v>1840</v>
      </c>
      <c r="I15" s="9"/>
      <c r="J15" s="9"/>
      <c r="K15" s="9"/>
      <c r="L15" s="9"/>
      <c r="M15" s="9"/>
      <c r="N15" s="8" t="s">
        <v>8</v>
      </c>
      <c r="O15" s="39">
        <v>2012</v>
      </c>
      <c r="P15" s="42"/>
      <c r="Q15" s="42"/>
      <c r="R15" s="42"/>
      <c r="S15" s="42"/>
      <c r="T15" s="43">
        <f>H15-G15</f>
        <v>0</v>
      </c>
      <c r="U15" s="9"/>
      <c r="V15" s="9"/>
      <c r="W15" s="9"/>
      <c r="X15" s="9"/>
      <c r="Y15" s="9"/>
      <c r="Z15" s="9"/>
      <c r="AA15" s="9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9"/>
      <c r="B16" s="9"/>
      <c r="C16" s="39">
        <f>C15+1</f>
        <v>2013</v>
      </c>
      <c r="D16" s="44"/>
      <c r="E16" s="40">
        <v>440</v>
      </c>
      <c r="F16" s="40">
        <v>1510</v>
      </c>
      <c r="G16" s="40">
        <v>2080</v>
      </c>
      <c r="H16" s="41">
        <v>3280</v>
      </c>
      <c r="I16" s="9"/>
      <c r="J16" s="9"/>
      <c r="K16" s="9"/>
      <c r="L16" s="9"/>
      <c r="M16" s="9"/>
      <c r="N16" s="8" t="s">
        <v>8</v>
      </c>
      <c r="O16" s="39">
        <f>O15+1</f>
        <v>2013</v>
      </c>
      <c r="P16" s="42"/>
      <c r="Q16" s="42"/>
      <c r="R16" s="42"/>
      <c r="S16" s="42"/>
      <c r="T16" s="43">
        <f>H16-G16</f>
        <v>1200</v>
      </c>
      <c r="U16" s="9"/>
      <c r="V16" s="9"/>
      <c r="W16" s="9"/>
      <c r="X16" s="9"/>
      <c r="Y16" s="9"/>
      <c r="Z16" s="9"/>
      <c r="AA16" s="9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9"/>
      <c r="B17" s="9"/>
      <c r="C17" s="39">
        <f>C16+1</f>
        <v>2014</v>
      </c>
      <c r="D17" s="44"/>
      <c r="E17" s="44"/>
      <c r="F17" s="40">
        <v>1150</v>
      </c>
      <c r="G17" s="40">
        <v>2160</v>
      </c>
      <c r="H17" s="41">
        <v>2830</v>
      </c>
      <c r="I17" s="9"/>
      <c r="J17" s="9"/>
      <c r="K17" s="9"/>
      <c r="L17" s="9"/>
      <c r="M17" s="9"/>
      <c r="N17" s="8" t="s">
        <v>8</v>
      </c>
      <c r="O17" s="39">
        <f>O16+1</f>
        <v>2014</v>
      </c>
      <c r="P17" s="42"/>
      <c r="Q17" s="42"/>
      <c r="R17" s="42"/>
      <c r="S17" s="42"/>
      <c r="T17" s="43">
        <f>H17-G17</f>
        <v>670</v>
      </c>
      <c r="U17" s="9"/>
      <c r="V17" s="9"/>
      <c r="W17" s="9"/>
      <c r="X17" s="9"/>
      <c r="Y17" s="9"/>
      <c r="Z17" s="9"/>
      <c r="AA17" s="9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9"/>
      <c r="B18" s="9"/>
      <c r="C18" s="39">
        <f>C17+1</f>
        <v>2015</v>
      </c>
      <c r="D18" s="44"/>
      <c r="E18" s="44"/>
      <c r="F18" s="44"/>
      <c r="G18" s="40">
        <v>1430</v>
      </c>
      <c r="H18" s="41">
        <v>2890</v>
      </c>
      <c r="I18" s="9"/>
      <c r="J18" s="9"/>
      <c r="K18" s="9"/>
      <c r="L18" s="9"/>
      <c r="M18" s="9"/>
      <c r="N18" s="8" t="s">
        <v>8</v>
      </c>
      <c r="O18" s="39">
        <f>O17+1</f>
        <v>2015</v>
      </c>
      <c r="P18" s="42"/>
      <c r="Q18" s="42"/>
      <c r="R18" s="42"/>
      <c r="S18" s="42"/>
      <c r="T18" s="43">
        <f>H18-G18</f>
        <v>1460</v>
      </c>
      <c r="U18" s="9"/>
      <c r="V18" s="9"/>
      <c r="W18" s="9"/>
      <c r="X18" s="9"/>
      <c r="Y18" s="9"/>
      <c r="Z18" s="9"/>
      <c r="AA18" s="9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9"/>
      <c r="B19" s="9"/>
      <c r="C19" s="45">
        <f>C18+1</f>
        <v>2016</v>
      </c>
      <c r="D19" s="46"/>
      <c r="E19" s="46"/>
      <c r="F19" s="46"/>
      <c r="G19" s="46"/>
      <c r="H19" s="47">
        <v>1740</v>
      </c>
      <c r="I19" s="9"/>
      <c r="J19" s="9"/>
      <c r="K19" s="9"/>
      <c r="L19" s="9"/>
      <c r="M19" s="9"/>
      <c r="N19" s="8" t="s">
        <v>8</v>
      </c>
      <c r="O19" s="45">
        <f>O18+1</f>
        <v>2016</v>
      </c>
      <c r="P19" s="48"/>
      <c r="Q19" s="48"/>
      <c r="R19" s="48"/>
      <c r="S19" s="48"/>
      <c r="T19" s="49">
        <f>H19-G19</f>
        <v>1740</v>
      </c>
      <c r="U19" s="9"/>
      <c r="V19" s="9"/>
      <c r="W19" s="9"/>
      <c r="X19" s="9"/>
      <c r="Y19" s="9"/>
      <c r="Z19" s="9"/>
      <c r="AA19" s="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s">
        <v>8</v>
      </c>
      <c r="O20" s="9"/>
      <c r="P20" s="9"/>
      <c r="Q20" s="9"/>
      <c r="R20" s="9"/>
      <c r="S20" s="9"/>
      <c r="T20" s="9"/>
      <c r="U20" s="51"/>
      <c r="V20" s="9"/>
      <c r="W20" s="9"/>
      <c r="X20" s="9"/>
      <c r="Y20" s="9"/>
      <c r="Z20" s="9"/>
      <c r="AA20" s="9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9"/>
      <c r="B21" s="9"/>
      <c r="C21" s="31" t="s">
        <v>35</v>
      </c>
      <c r="D21" s="32"/>
      <c r="E21" s="32"/>
      <c r="F21" s="32"/>
      <c r="G21" s="32"/>
      <c r="H21" s="23"/>
      <c r="I21" s="9"/>
      <c r="J21" s="9"/>
      <c r="K21" s="9"/>
      <c r="L21" s="9"/>
      <c r="M21" s="9"/>
      <c r="N21" s="8" t="s">
        <v>8</v>
      </c>
      <c r="O21" s="21" t="s">
        <v>36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A22" s="9"/>
      <c r="B22" s="9"/>
      <c r="C22" s="35" t="s">
        <v>31</v>
      </c>
      <c r="D22" s="36">
        <v>2012</v>
      </c>
      <c r="E22" s="36">
        <v>2013</v>
      </c>
      <c r="F22" s="36">
        <v>2014</v>
      </c>
      <c r="G22" s="36">
        <v>2015</v>
      </c>
      <c r="H22" s="37">
        <v>2016</v>
      </c>
      <c r="I22" s="9"/>
      <c r="J22" s="9"/>
      <c r="K22" s="9"/>
      <c r="L22" s="9"/>
      <c r="M22" s="9"/>
      <c r="N22" s="8" t="s">
        <v>8</v>
      </c>
      <c r="O22" s="51" t="s">
        <v>37</v>
      </c>
      <c r="P22" s="9" t="s">
        <v>38</v>
      </c>
      <c r="Q22" s="9"/>
      <c r="R22" s="51" t="s">
        <v>39</v>
      </c>
      <c r="S22" s="9" t="s">
        <v>40</v>
      </c>
      <c r="T22" s="9"/>
      <c r="U22" s="9"/>
      <c r="V22" s="9"/>
      <c r="W22" s="9"/>
      <c r="X22" s="9"/>
      <c r="Y22" s="9"/>
      <c r="Z22" s="9"/>
      <c r="AA22" s="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A23" s="9"/>
      <c r="B23" s="9"/>
      <c r="C23" s="39">
        <v>2012</v>
      </c>
      <c r="D23" s="40">
        <v>430</v>
      </c>
      <c r="E23" s="40">
        <v>360</v>
      </c>
      <c r="F23" s="40">
        <v>350</v>
      </c>
      <c r="G23" s="40">
        <v>70</v>
      </c>
      <c r="H23" s="52">
        <v>0</v>
      </c>
      <c r="I23" s="9"/>
      <c r="J23" s="9"/>
      <c r="K23" s="9"/>
      <c r="L23" s="9"/>
      <c r="M23" s="9"/>
      <c r="N23" s="8" t="s">
        <v>8</v>
      </c>
      <c r="O23" s="51" t="s">
        <v>37</v>
      </c>
      <c r="P23" s="9">
        <f>V12</f>
        <v>-520</v>
      </c>
      <c r="R23" s="51" t="s">
        <v>39</v>
      </c>
      <c r="S23" s="29">
        <f>SUM(T15:T19)</f>
        <v>5070</v>
      </c>
      <c r="T23" s="9"/>
      <c r="U23" s="9"/>
      <c r="V23" s="9"/>
      <c r="W23" s="9"/>
      <c r="X23" s="9"/>
      <c r="Y23" s="9"/>
      <c r="Z23" s="9"/>
      <c r="AA23" s="9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A24" s="9"/>
      <c r="B24" s="9"/>
      <c r="C24" s="39">
        <f>C23+1</f>
        <v>2013</v>
      </c>
      <c r="D24" s="44"/>
      <c r="E24" s="40">
        <v>930</v>
      </c>
      <c r="F24" s="40">
        <v>630</v>
      </c>
      <c r="G24" s="40">
        <v>330</v>
      </c>
      <c r="H24" s="41">
        <v>110</v>
      </c>
      <c r="I24" s="9"/>
      <c r="J24" s="9"/>
      <c r="K24" s="9"/>
      <c r="L24" s="9"/>
      <c r="M24" s="9"/>
      <c r="N24" s="8" t="s">
        <v>8</v>
      </c>
      <c r="O24" s="51" t="s">
        <v>37</v>
      </c>
      <c r="P24" s="28">
        <f>P23+S23</f>
        <v>4550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A25" s="9"/>
      <c r="B25" s="9"/>
      <c r="C25" s="39">
        <f>C24+1</f>
        <v>2014</v>
      </c>
      <c r="D25" s="44"/>
      <c r="E25" s="44"/>
      <c r="F25" s="40">
        <v>1820</v>
      </c>
      <c r="G25" s="40">
        <v>390</v>
      </c>
      <c r="H25" s="41">
        <v>100</v>
      </c>
      <c r="I25" s="9"/>
      <c r="J25" s="9"/>
      <c r="K25" s="9"/>
      <c r="L25" s="9"/>
      <c r="M25" s="9"/>
      <c r="N25" s="8" t="s">
        <v>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9"/>
      <c r="B26" s="9"/>
      <c r="C26" s="39">
        <f>C25+1</f>
        <v>2015</v>
      </c>
      <c r="D26" s="44"/>
      <c r="E26" s="44"/>
      <c r="F26" s="44"/>
      <c r="G26" s="40">
        <v>1840</v>
      </c>
      <c r="H26" s="41">
        <v>290</v>
      </c>
      <c r="I26" s="9"/>
      <c r="J26" s="9"/>
      <c r="K26" s="9"/>
      <c r="L26" s="9"/>
      <c r="M26" s="9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45">
        <f>C26+1</f>
        <v>2016</v>
      </c>
      <c r="D27" s="46"/>
      <c r="E27" s="46"/>
      <c r="F27" s="46"/>
      <c r="G27" s="46"/>
      <c r="H27" s="47">
        <v>1180</v>
      </c>
      <c r="I27" s="9"/>
      <c r="J27" s="9"/>
      <c r="K27" s="9"/>
      <c r="L27" s="9"/>
      <c r="M27" s="9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9"/>
      <c r="K29" s="19"/>
      <c r="L29" s="19"/>
      <c r="M29" s="1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21" t="s">
        <v>12</v>
      </c>
      <c r="B30" s="51" t="s">
        <v>41</v>
      </c>
      <c r="C30" s="9" t="s">
        <v>42</v>
      </c>
      <c r="D30" s="9"/>
      <c r="E30" s="9"/>
      <c r="F30" s="9"/>
      <c r="G30" s="9"/>
      <c r="H30" s="9"/>
      <c r="I30" s="9"/>
      <c r="J30" s="19"/>
      <c r="K30" s="19"/>
      <c r="L30" s="19"/>
      <c r="M30" s="1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9"/>
      <c r="B31" s="51" t="s">
        <v>43</v>
      </c>
      <c r="C31" s="9" t="s">
        <v>44</v>
      </c>
      <c r="D31" s="9"/>
      <c r="E31" s="9"/>
      <c r="F31" s="9"/>
      <c r="G31" s="9"/>
      <c r="H31" s="9"/>
      <c r="I31" s="9"/>
      <c r="J31" s="19"/>
      <c r="K31" s="19"/>
      <c r="L31" s="19"/>
      <c r="M31" s="1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N32" s="27" t="s">
        <v>8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4:56" ht="15" customHeight="1" x14ac:dyDescent="0.25">
      <c r="N33" s="27" t="s">
        <v>8</v>
      </c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4:56" ht="15" customHeight="1" x14ac:dyDescent="0.25">
      <c r="N34" s="27" t="s">
        <v>8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4:56" ht="15" customHeight="1" x14ac:dyDescent="0.25">
      <c r="N35" s="27" t="s">
        <v>8</v>
      </c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4:56" ht="15" customHeight="1" x14ac:dyDescent="0.25">
      <c r="N36" s="27" t="s">
        <v>8</v>
      </c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4:56" ht="15" customHeight="1" x14ac:dyDescent="0.25">
      <c r="N37" s="27" t="s">
        <v>8</v>
      </c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4:56" ht="15" customHeight="1" x14ac:dyDescent="0.25">
      <c r="N38" s="27" t="s">
        <v>8</v>
      </c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4:56" ht="15" customHeight="1" x14ac:dyDescent="0.25">
      <c r="N39" s="27" t="s">
        <v>8</v>
      </c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4:56" ht="15" customHeight="1" x14ac:dyDescent="0.25">
      <c r="N40" s="27" t="s">
        <v>8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4:56" ht="15" customHeight="1" x14ac:dyDescent="0.25">
      <c r="N41" s="27" t="s">
        <v>8</v>
      </c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4:56" ht="15" customHeight="1" x14ac:dyDescent="0.25">
      <c r="N42" s="27" t="s">
        <v>8</v>
      </c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4:56" ht="15" customHeight="1" x14ac:dyDescent="0.25">
      <c r="N43" s="27" t="s">
        <v>8</v>
      </c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4:56" ht="15" customHeight="1" x14ac:dyDescent="0.25">
      <c r="N44" s="27" t="s">
        <v>8</v>
      </c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4:56" ht="15" customHeight="1" x14ac:dyDescent="0.25">
      <c r="N45" s="27" t="s">
        <v>8</v>
      </c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4:56" ht="15" customHeight="1" x14ac:dyDescent="0.25">
      <c r="N46" s="27" t="s">
        <v>8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4:56" ht="15" customHeight="1" x14ac:dyDescent="0.25">
      <c r="N47" s="27" t="s">
        <v>8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4:56" ht="15" customHeight="1" x14ac:dyDescent="0.25">
      <c r="N48" s="27" t="s">
        <v>8</v>
      </c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27" t="s">
        <v>8</v>
      </c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27" t="s">
        <v>8</v>
      </c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27" t="s">
        <v>8</v>
      </c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27" t="s">
        <v>8</v>
      </c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27" t="s">
        <v>8</v>
      </c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27" t="s">
        <v>8</v>
      </c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27" t="s">
        <v>8</v>
      </c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27" t="s">
        <v>8</v>
      </c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27" t="s">
        <v>8</v>
      </c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27" t="s">
        <v>8</v>
      </c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27" t="s">
        <v>8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23</v>
      </c>
      <c r="D1" s="26"/>
      <c r="M1" s="14" t="s">
        <v>7</v>
      </c>
      <c r="N1" s="27" t="s">
        <v>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45</v>
      </c>
      <c r="N2" s="27" t="s">
        <v>8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14</v>
      </c>
      <c r="N3" s="27" t="s">
        <v>8</v>
      </c>
      <c r="O3" s="54" t="s">
        <v>46</v>
      </c>
      <c r="P3" s="54"/>
      <c r="U3" s="7"/>
      <c r="V3" s="7"/>
      <c r="W3" s="7"/>
      <c r="X3" s="7"/>
      <c r="Y3" s="7"/>
      <c r="Z3" s="7"/>
      <c r="AA3" s="7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21" t="s">
        <v>47</v>
      </c>
      <c r="B5" s="9"/>
      <c r="C5" s="21" t="s">
        <v>48</v>
      </c>
      <c r="D5" s="7"/>
      <c r="E5" s="7"/>
      <c r="F5" s="7"/>
      <c r="G5" s="7"/>
      <c r="N5" s="8" t="s">
        <v>8</v>
      </c>
      <c r="O5" s="21" t="s">
        <v>49</v>
      </c>
      <c r="P5" s="9"/>
      <c r="Q5" s="9"/>
      <c r="R5" s="9"/>
      <c r="S5" s="9"/>
      <c r="T5" s="9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1"/>
      <c r="B6" s="9"/>
      <c r="C6" s="55" t="s">
        <v>50</v>
      </c>
      <c r="D6" s="56"/>
      <c r="E6" s="56"/>
      <c r="F6" s="56"/>
      <c r="G6" s="57"/>
      <c r="N6" s="8" t="s">
        <v>8</v>
      </c>
      <c r="O6" s="58" t="s">
        <v>51</v>
      </c>
      <c r="P6" s="56"/>
      <c r="Q6" s="56"/>
      <c r="R6" s="56"/>
      <c r="S6" s="57"/>
      <c r="T6" s="9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35" t="s">
        <v>31</v>
      </c>
      <c r="D7" s="36">
        <f>C8</f>
        <v>2016</v>
      </c>
      <c r="E7" s="36">
        <f>D7+1</f>
        <v>2017</v>
      </c>
      <c r="F7" s="36">
        <f>E7+1</f>
        <v>2018</v>
      </c>
      <c r="G7" s="37">
        <f>F7+1</f>
        <v>2019</v>
      </c>
      <c r="N7" s="8" t="s">
        <v>8</v>
      </c>
      <c r="O7" s="35" t="s">
        <v>31</v>
      </c>
      <c r="P7" s="36">
        <f>D7</f>
        <v>2016</v>
      </c>
      <c r="Q7" s="36">
        <f>P7+1</f>
        <v>2017</v>
      </c>
      <c r="R7" s="36">
        <f>Q7+1</f>
        <v>2018</v>
      </c>
      <c r="S7" s="37">
        <f>R7+1</f>
        <v>2019</v>
      </c>
      <c r="T7" s="21" t="s">
        <v>52</v>
      </c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39">
        <v>2016</v>
      </c>
      <c r="D8" s="40">
        <v>215</v>
      </c>
      <c r="E8" s="40">
        <v>300</v>
      </c>
      <c r="F8" s="40">
        <v>315</v>
      </c>
      <c r="G8" s="41">
        <v>350</v>
      </c>
      <c r="N8" s="8" t="s">
        <v>8</v>
      </c>
      <c r="O8" s="39">
        <v>2016</v>
      </c>
      <c r="P8" s="59">
        <f>(D24-D16)/D24</f>
        <v>0.80434782608695654</v>
      </c>
      <c r="Q8" s="59">
        <f>(E24-E16)/E24</f>
        <v>0.95192307692307687</v>
      </c>
      <c r="R8" s="59">
        <f>(F24-F16)/F24</f>
        <v>0.98058252427184467</v>
      </c>
      <c r="S8" s="60">
        <f>(G24-G16)/G24</f>
        <v>0.99019607843137258</v>
      </c>
      <c r="T8" s="9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39">
        <f>C8+1</f>
        <v>2017</v>
      </c>
      <c r="D9" s="44"/>
      <c r="E9" s="40">
        <v>225</v>
      </c>
      <c r="F9" s="40">
        <v>335</v>
      </c>
      <c r="G9" s="41">
        <v>375</v>
      </c>
      <c r="N9" s="8" t="s">
        <v>8</v>
      </c>
      <c r="O9" s="39">
        <f>O8+1</f>
        <v>2017</v>
      </c>
      <c r="P9" s="61"/>
      <c r="Q9" s="59">
        <f>(E25-E17)/E25</f>
        <v>0.80208333333333337</v>
      </c>
      <c r="R9" s="59">
        <f>(F25-F17)/F25</f>
        <v>0.9568965517241379</v>
      </c>
      <c r="S9" s="60">
        <f>(G25-G17)/G25</f>
        <v>0.9652173913043478</v>
      </c>
      <c r="T9" s="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39">
        <f>C9+1</f>
        <v>2018</v>
      </c>
      <c r="D10" s="44"/>
      <c r="E10" s="44"/>
      <c r="F10" s="40">
        <v>215</v>
      </c>
      <c r="G10" s="41">
        <v>310</v>
      </c>
      <c r="N10" s="8" t="s">
        <v>8</v>
      </c>
      <c r="O10" s="39">
        <f>O9+1</f>
        <v>2018</v>
      </c>
      <c r="P10" s="61"/>
      <c r="Q10" s="61"/>
      <c r="R10" s="59">
        <f>(F26-F18)/F26</f>
        <v>0.80434782608695654</v>
      </c>
      <c r="S10" s="60">
        <f>(G26-G18)/G26</f>
        <v>0.91</v>
      </c>
      <c r="T10" s="9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45">
        <f>C10+1</f>
        <v>2019</v>
      </c>
      <c r="D11" s="46"/>
      <c r="E11" s="46"/>
      <c r="F11" s="46"/>
      <c r="G11" s="47">
        <v>175</v>
      </c>
      <c r="N11" s="8" t="s">
        <v>8</v>
      </c>
      <c r="O11" s="45">
        <f>O10+1</f>
        <v>2019</v>
      </c>
      <c r="P11" s="62"/>
      <c r="Q11" s="62"/>
      <c r="R11" s="62"/>
      <c r="S11" s="63">
        <f>(G27-G19)/G27</f>
        <v>0.73529411764705888</v>
      </c>
      <c r="T11" s="9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/>
      <c r="B12"/>
      <c r="C12" s="9"/>
      <c r="D12" s="9"/>
      <c r="E12" s="9"/>
      <c r="F12" s="9"/>
      <c r="G12" s="9"/>
      <c r="N12" s="8" t="s">
        <v>8</v>
      </c>
      <c r="O12" s="9"/>
      <c r="P12" s="9"/>
      <c r="Q12" s="9"/>
      <c r="R12" s="9"/>
      <c r="S12" s="9"/>
      <c r="T12" s="9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C13" s="21" t="s">
        <v>53</v>
      </c>
      <c r="D13" s="9"/>
      <c r="E13" s="9"/>
      <c r="F13" s="9"/>
      <c r="G13" s="9"/>
      <c r="N13" s="8" t="s">
        <v>8</v>
      </c>
      <c r="O13" s="64" t="s">
        <v>54</v>
      </c>
      <c r="P13" s="9"/>
      <c r="Q13" s="9"/>
      <c r="R13" s="9"/>
      <c r="S13" s="9"/>
      <c r="T13" s="9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C14" s="55" t="s">
        <v>55</v>
      </c>
      <c r="D14" s="56"/>
      <c r="E14" s="56"/>
      <c r="F14" s="56"/>
      <c r="G14" s="57"/>
      <c r="N14" s="8" t="s">
        <v>8</v>
      </c>
      <c r="O14" s="58" t="s">
        <v>51</v>
      </c>
      <c r="P14" s="56"/>
      <c r="Q14" s="56"/>
      <c r="R14" s="56"/>
      <c r="S14" s="57"/>
      <c r="T14" s="9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35" t="s">
        <v>31</v>
      </c>
      <c r="D15" s="36">
        <f>C16</f>
        <v>2016</v>
      </c>
      <c r="E15" s="36">
        <f>D15+1</f>
        <v>2017</v>
      </c>
      <c r="F15" s="36">
        <f>E15+1</f>
        <v>2018</v>
      </c>
      <c r="G15" s="37">
        <f>F15+1</f>
        <v>2019</v>
      </c>
      <c r="N15" s="8" t="s">
        <v>8</v>
      </c>
      <c r="O15" s="35" t="s">
        <v>31</v>
      </c>
      <c r="P15" s="65">
        <v>12</v>
      </c>
      <c r="Q15" s="65">
        <f>P15+12</f>
        <v>24</v>
      </c>
      <c r="R15" s="65">
        <f>Q15+12</f>
        <v>36</v>
      </c>
      <c r="S15" s="66">
        <f>R15+12</f>
        <v>48</v>
      </c>
      <c r="T15" s="9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39">
        <f>C8</f>
        <v>2016</v>
      </c>
      <c r="D16" s="40">
        <v>90</v>
      </c>
      <c r="E16" s="40">
        <v>25</v>
      </c>
      <c r="F16" s="40">
        <v>10</v>
      </c>
      <c r="G16" s="41">
        <v>5</v>
      </c>
      <c r="N16" s="8" t="s">
        <v>8</v>
      </c>
      <c r="O16" s="39">
        <v>2016</v>
      </c>
      <c r="P16" s="59">
        <f>P8</f>
        <v>0.80434782608695654</v>
      </c>
      <c r="Q16" s="59">
        <f>Q8</f>
        <v>0.95192307692307687</v>
      </c>
      <c r="R16" s="59">
        <f>R8</f>
        <v>0.98058252427184467</v>
      </c>
      <c r="S16" s="60">
        <f>S8</f>
        <v>0.99019607843137258</v>
      </c>
      <c r="T16" s="9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39">
        <f>C16+1</f>
        <v>2017</v>
      </c>
      <c r="D17" s="44"/>
      <c r="E17" s="40">
        <v>95</v>
      </c>
      <c r="F17" s="40">
        <v>25</v>
      </c>
      <c r="G17" s="41">
        <v>20</v>
      </c>
      <c r="N17" s="8" t="s">
        <v>8</v>
      </c>
      <c r="O17" s="39">
        <f>O16+1</f>
        <v>2017</v>
      </c>
      <c r="P17" s="59">
        <f>Q9</f>
        <v>0.80208333333333337</v>
      </c>
      <c r="Q17" s="59">
        <f>R9</f>
        <v>0.9568965517241379</v>
      </c>
      <c r="R17" s="59">
        <f>S9</f>
        <v>0.9652173913043478</v>
      </c>
      <c r="S17" s="67"/>
      <c r="T17" s="9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39">
        <f>C17+1</f>
        <v>2018</v>
      </c>
      <c r="D18" s="44"/>
      <c r="E18" s="44"/>
      <c r="F18" s="40">
        <v>90</v>
      </c>
      <c r="G18" s="41">
        <v>45</v>
      </c>
      <c r="N18" s="8" t="s">
        <v>8</v>
      </c>
      <c r="O18" s="39">
        <f>O17+1</f>
        <v>2018</v>
      </c>
      <c r="P18" s="59">
        <f>R10</f>
        <v>0.80434782608695654</v>
      </c>
      <c r="Q18" s="59">
        <f>S10</f>
        <v>0.91</v>
      </c>
      <c r="R18" s="68"/>
      <c r="S18" s="67"/>
      <c r="T18" s="9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45">
        <f>C18+1</f>
        <v>2019</v>
      </c>
      <c r="D19" s="46"/>
      <c r="E19" s="46"/>
      <c r="F19" s="46"/>
      <c r="G19" s="47">
        <v>90</v>
      </c>
      <c r="N19" s="8" t="s">
        <v>8</v>
      </c>
      <c r="O19" s="45">
        <f>O18+1</f>
        <v>2019</v>
      </c>
      <c r="P19" s="69">
        <f>S11</f>
        <v>0.73529411764705888</v>
      </c>
      <c r="Q19" s="70"/>
      <c r="R19" s="70"/>
      <c r="S19" s="71"/>
      <c r="T19" s="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9"/>
      <c r="D20" s="9"/>
      <c r="E20" s="9"/>
      <c r="F20" s="9"/>
      <c r="G20" s="9"/>
      <c r="N20" s="8" t="s">
        <v>8</v>
      </c>
      <c r="O20" s="9"/>
      <c r="P20" s="9"/>
      <c r="Q20" s="9"/>
      <c r="R20" s="9"/>
      <c r="S20" s="9"/>
      <c r="T20" s="9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21" t="s">
        <v>56</v>
      </c>
      <c r="D21" s="9"/>
      <c r="E21" s="9"/>
      <c r="F21" s="9"/>
      <c r="G21" s="9"/>
      <c r="N21" s="8" t="s">
        <v>8</v>
      </c>
      <c r="O21" s="72" t="s">
        <v>57</v>
      </c>
      <c r="P21" s="72"/>
      <c r="T21" s="9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55" t="s">
        <v>58</v>
      </c>
      <c r="D22" s="56"/>
      <c r="E22" s="56"/>
      <c r="F22" s="56"/>
      <c r="G22" s="57"/>
      <c r="N22" s="8" t="s">
        <v>8</v>
      </c>
      <c r="T22" s="9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C23" s="35" t="s">
        <v>31</v>
      </c>
      <c r="D23" s="36">
        <f>C24</f>
        <v>2016</v>
      </c>
      <c r="E23" s="36">
        <f>D23+1</f>
        <v>2017</v>
      </c>
      <c r="F23" s="36">
        <f>E23+1</f>
        <v>2018</v>
      </c>
      <c r="G23" s="37">
        <f>F23+1</f>
        <v>2019</v>
      </c>
      <c r="N23" s="8" t="s">
        <v>8</v>
      </c>
      <c r="O23" s="64" t="s">
        <v>54</v>
      </c>
      <c r="P23" s="9"/>
      <c r="Q23" s="9"/>
      <c r="R23" s="9"/>
      <c r="S23" s="9"/>
      <c r="T23" s="9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C24" s="39">
        <f>C8</f>
        <v>2016</v>
      </c>
      <c r="D24" s="40">
        <v>460</v>
      </c>
      <c r="E24" s="40">
        <v>520</v>
      </c>
      <c r="F24" s="40">
        <v>515</v>
      </c>
      <c r="G24" s="41">
        <v>510</v>
      </c>
      <c r="N24" s="8" t="s">
        <v>8</v>
      </c>
      <c r="O24" s="58" t="s">
        <v>59</v>
      </c>
      <c r="P24" s="56"/>
      <c r="Q24" s="56"/>
      <c r="R24" s="56"/>
      <c r="S24" s="57"/>
      <c r="T24" s="9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C25" s="39">
        <f>C24+1</f>
        <v>2017</v>
      </c>
      <c r="D25" s="44"/>
      <c r="E25" s="40">
        <v>480</v>
      </c>
      <c r="F25" s="40">
        <v>580</v>
      </c>
      <c r="G25" s="41">
        <v>575</v>
      </c>
      <c r="N25" s="8" t="s">
        <v>8</v>
      </c>
      <c r="O25" s="35" t="s">
        <v>31</v>
      </c>
      <c r="P25" s="65">
        <v>12</v>
      </c>
      <c r="Q25" s="65">
        <f>P25+12</f>
        <v>24</v>
      </c>
      <c r="R25" s="65">
        <f>Q25+12</f>
        <v>36</v>
      </c>
      <c r="S25" s="66">
        <f>R25+12</f>
        <v>48</v>
      </c>
      <c r="T25" s="9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39">
        <f>C25+1</f>
        <v>2018</v>
      </c>
      <c r="D26" s="44"/>
      <c r="E26" s="44"/>
      <c r="F26" s="40">
        <v>460</v>
      </c>
      <c r="G26" s="41">
        <v>500</v>
      </c>
      <c r="N26" s="8" t="s">
        <v>8</v>
      </c>
      <c r="O26" s="39">
        <v>2016</v>
      </c>
      <c r="P26" s="73">
        <f>D8/D24</f>
        <v>0.46739130434782611</v>
      </c>
      <c r="Q26" s="73">
        <f>E8/E24</f>
        <v>0.57692307692307687</v>
      </c>
      <c r="R26" s="73">
        <f>F8/F24</f>
        <v>0.61165048543689315</v>
      </c>
      <c r="S26" s="74">
        <f>G8/G24</f>
        <v>0.68627450980392157</v>
      </c>
      <c r="T26" s="9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45">
        <f>C26+1</f>
        <v>2019</v>
      </c>
      <c r="D27" s="46"/>
      <c r="E27" s="46"/>
      <c r="F27" s="46"/>
      <c r="G27" s="47">
        <v>340</v>
      </c>
      <c r="N27" s="8" t="s">
        <v>8</v>
      </c>
      <c r="O27" s="39">
        <f>O26+1</f>
        <v>2017</v>
      </c>
      <c r="P27" s="73">
        <f>E9/E25</f>
        <v>0.46875</v>
      </c>
      <c r="Q27" s="73">
        <f>F9/F25</f>
        <v>0.57758620689655171</v>
      </c>
      <c r="R27" s="73">
        <f>G9/G25</f>
        <v>0.65217391304347827</v>
      </c>
      <c r="S27" s="67"/>
      <c r="T27" s="9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N28" s="8" t="s">
        <v>8</v>
      </c>
      <c r="O28" s="39">
        <f>O27+1</f>
        <v>2018</v>
      </c>
      <c r="P28" s="73">
        <f>F10/F26</f>
        <v>0.46739130434782611</v>
      </c>
      <c r="Q28" s="73">
        <f>G10/G26</f>
        <v>0.62</v>
      </c>
      <c r="R28" s="68"/>
      <c r="S28" s="67"/>
      <c r="T28" s="9"/>
      <c r="U28" s="51"/>
      <c r="V28" s="51"/>
      <c r="W28" s="51"/>
      <c r="X28" s="51"/>
      <c r="Y28" s="51"/>
      <c r="Z28" s="51"/>
      <c r="AA28" s="51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N29" s="8" t="s">
        <v>8</v>
      </c>
      <c r="O29" s="45">
        <f>O28+1</f>
        <v>2019</v>
      </c>
      <c r="P29" s="75">
        <f>G11/G27</f>
        <v>0.51470588235294112</v>
      </c>
      <c r="Q29" s="70"/>
      <c r="R29" s="70"/>
      <c r="S29" s="71"/>
      <c r="T29" s="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21" t="s">
        <v>12</v>
      </c>
      <c r="B30" s="51" t="s">
        <v>41</v>
      </c>
      <c r="C30" s="9" t="s">
        <v>60</v>
      </c>
      <c r="D30" s="9"/>
      <c r="E30" s="51"/>
      <c r="F30" s="51"/>
      <c r="G30" s="51"/>
      <c r="H30" s="51"/>
      <c r="I30" s="51"/>
      <c r="M30" s="19"/>
      <c r="N30" s="8" t="s">
        <v>8</v>
      </c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51" t="s">
        <v>43</v>
      </c>
      <c r="C31" s="9" t="s">
        <v>61</v>
      </c>
      <c r="D31" s="9"/>
      <c r="E31" s="51"/>
      <c r="F31" s="51"/>
      <c r="G31" s="51"/>
      <c r="H31" s="51"/>
      <c r="I31" s="51"/>
      <c r="M31" s="19"/>
      <c r="N31" s="8" t="s">
        <v>8</v>
      </c>
      <c r="O31" s="6" t="s">
        <v>62</v>
      </c>
      <c r="R31" s="76" t="s">
        <v>63</v>
      </c>
      <c r="S31" s="6" t="s">
        <v>64</v>
      </c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51" t="s">
        <v>65</v>
      </c>
      <c r="C32" s="9" t="s">
        <v>66</v>
      </c>
      <c r="D32" s="9"/>
      <c r="E32" s="51"/>
      <c r="F32" s="51"/>
      <c r="G32" s="51"/>
      <c r="H32" s="51"/>
      <c r="I32" s="51"/>
      <c r="M32" s="19"/>
      <c r="N32" s="8" t="s">
        <v>8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51"/>
      <c r="F33" s="51"/>
      <c r="G33" s="51"/>
      <c r="H33" s="51"/>
      <c r="I33" s="51"/>
      <c r="M33" s="19"/>
      <c r="N33" s="8" t="s">
        <v>8</v>
      </c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18" t="s">
        <v>41</v>
      </c>
      <c r="D34" s="77" t="s">
        <v>67</v>
      </c>
      <c r="E34" s="51"/>
      <c r="F34" s="51"/>
      <c r="G34" s="51"/>
      <c r="H34" s="51"/>
      <c r="I34" s="51"/>
      <c r="M34" s="19"/>
      <c r="N34" s="8" t="s">
        <v>8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18" t="s">
        <v>43</v>
      </c>
      <c r="D35" s="77" t="s">
        <v>68</v>
      </c>
      <c r="E35" s="51"/>
      <c r="F35" s="51"/>
      <c r="G35" s="51"/>
      <c r="H35" s="51"/>
      <c r="I35" s="51"/>
      <c r="M35" s="19"/>
      <c r="N35" s="8" t="s">
        <v>8</v>
      </c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18" t="s">
        <v>65</v>
      </c>
      <c r="D36" s="77" t="s">
        <v>69</v>
      </c>
      <c r="E36" s="51"/>
      <c r="F36" s="51"/>
      <c r="G36" s="51"/>
      <c r="H36" s="51"/>
      <c r="I36" s="51"/>
      <c r="M36" s="19"/>
      <c r="N36" s="8" t="s">
        <v>8</v>
      </c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18" t="s">
        <v>63</v>
      </c>
      <c r="D37" s="77" t="s">
        <v>70</v>
      </c>
      <c r="E37" s="51"/>
      <c r="F37" s="51"/>
      <c r="G37" s="51"/>
      <c r="H37" s="51"/>
      <c r="I37" s="51"/>
      <c r="M37" s="19"/>
      <c r="N37" s="8" t="s">
        <v>8</v>
      </c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18" t="s">
        <v>71</v>
      </c>
      <c r="D38" s="77" t="s">
        <v>72</v>
      </c>
      <c r="E38" s="51"/>
      <c r="F38" s="51"/>
      <c r="G38" s="51"/>
      <c r="H38" s="51"/>
      <c r="I38" s="51"/>
      <c r="M38" s="19"/>
      <c r="N38" s="8" t="s">
        <v>8</v>
      </c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51"/>
      <c r="F39" s="51"/>
      <c r="G39" s="51"/>
      <c r="H39" s="51"/>
      <c r="I39" s="51"/>
      <c r="M39" s="19"/>
      <c r="N39" s="8" t="s">
        <v>8</v>
      </c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21" t="s">
        <v>73</v>
      </c>
      <c r="B40" s="9"/>
      <c r="C40" s="9" t="s">
        <v>74</v>
      </c>
      <c r="D40" s="9"/>
      <c r="E40" s="51"/>
      <c r="F40" s="51"/>
      <c r="G40" s="51"/>
      <c r="H40" s="51"/>
      <c r="I40" s="51"/>
      <c r="N40" s="8" t="s">
        <v>8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51"/>
      <c r="F41" s="51"/>
      <c r="G41" s="51"/>
      <c r="H41" s="51"/>
      <c r="I41" s="51"/>
      <c r="N41" s="8" t="s">
        <v>8</v>
      </c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21" t="s">
        <v>75</v>
      </c>
      <c r="B42" s="9"/>
      <c r="C42" s="9" t="s">
        <v>76</v>
      </c>
      <c r="D42" s="9"/>
      <c r="E42" s="51"/>
      <c r="F42" s="51"/>
      <c r="G42" s="51"/>
      <c r="H42" s="51"/>
      <c r="I42" s="51"/>
      <c r="N42" s="8" t="s">
        <v>8</v>
      </c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 t="s">
        <v>77</v>
      </c>
      <c r="D43" s="9"/>
      <c r="E43" s="51"/>
      <c r="F43" s="51"/>
      <c r="G43" s="51"/>
      <c r="H43" s="51"/>
      <c r="I43" s="51"/>
      <c r="N43" s="8" t="s">
        <v>8</v>
      </c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51"/>
      <c r="F44" s="51"/>
      <c r="G44" s="51"/>
      <c r="H44" s="51"/>
      <c r="I44" s="51"/>
      <c r="N44" s="8" t="s">
        <v>8</v>
      </c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 t="s">
        <v>78</v>
      </c>
      <c r="D45" s="9"/>
      <c r="E45" s="51"/>
      <c r="F45" s="51"/>
      <c r="G45" s="51"/>
      <c r="H45" s="51"/>
      <c r="I45" s="51"/>
      <c r="N45" s="8" t="s">
        <v>8</v>
      </c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 s="8" t="s">
        <v>8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 s="8" t="s">
        <v>8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 s="8" t="s">
        <v>8</v>
      </c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N49" s="8" t="s">
        <v>8</v>
      </c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N50" s="8" t="s">
        <v>8</v>
      </c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N51" s="8" t="s">
        <v>8</v>
      </c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N52" s="8" t="s">
        <v>8</v>
      </c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9"/>
      <c r="K53" s="19"/>
      <c r="L53" s="19"/>
      <c r="M53" s="19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9"/>
      <c r="K54" s="19"/>
      <c r="L54" s="19"/>
      <c r="M54" s="19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9"/>
      <c r="K55" s="19"/>
      <c r="L55" s="19"/>
      <c r="M55" s="19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9"/>
      <c r="K56" s="19"/>
      <c r="L56" s="19"/>
      <c r="M56" s="19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9"/>
      <c r="K57" s="19"/>
      <c r="L57" s="19"/>
      <c r="M57" s="19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9"/>
      <c r="K58" s="19"/>
      <c r="L58" s="19"/>
      <c r="M58" s="19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9"/>
      <c r="K59" s="19"/>
      <c r="L59" s="19"/>
      <c r="M59" s="19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M1" sqref="M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23</v>
      </c>
      <c r="D1" s="26"/>
      <c r="M1" s="14" t="s">
        <v>7</v>
      </c>
      <c r="N1" s="20" t="s">
        <v>8</v>
      </c>
      <c r="O1" s="9" t="s">
        <v>79</v>
      </c>
      <c r="P1" s="9"/>
      <c r="Q1" s="9"/>
      <c r="R1"/>
      <c r="S1"/>
      <c r="T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80</v>
      </c>
      <c r="N2" s="20" t="s">
        <v>8</v>
      </c>
      <c r="O2" s="78" t="s">
        <v>81</v>
      </c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14</v>
      </c>
      <c r="H3" s="30"/>
      <c r="I3" s="30"/>
      <c r="N3" s="20" t="s">
        <v>8</v>
      </c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0" t="s">
        <v>8</v>
      </c>
      <c r="O4" s="5" t="s">
        <v>82</v>
      </c>
      <c r="P4" s="6" t="s">
        <v>83</v>
      </c>
      <c r="Q4" s="79"/>
      <c r="R4" s="25" t="s">
        <v>37</v>
      </c>
      <c r="S4" s="6" t="s">
        <v>84</v>
      </c>
      <c r="T4" s="25" t="s">
        <v>39</v>
      </c>
      <c r="U4" s="79" t="s">
        <v>85</v>
      </c>
      <c r="V4" s="7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21" t="s">
        <v>6</v>
      </c>
      <c r="B5" s="9"/>
      <c r="C5" s="21" t="s">
        <v>86</v>
      </c>
      <c r="D5" s="7"/>
      <c r="E5" s="7"/>
      <c r="F5" s="7"/>
      <c r="G5" s="7"/>
      <c r="H5" s="30"/>
      <c r="I5" s="30"/>
      <c r="J5" s="30"/>
      <c r="K5" s="30"/>
      <c r="L5" s="30"/>
      <c r="M5" s="30"/>
      <c r="N5" s="20" t="s">
        <v>8</v>
      </c>
      <c r="O5" s="5"/>
      <c r="R5" s="25" t="s">
        <v>37</v>
      </c>
      <c r="S5" s="7">
        <f>E16</f>
        <v>19670</v>
      </c>
      <c r="T5" s="25" t="s">
        <v>39</v>
      </c>
      <c r="U5" s="7">
        <f>E17</f>
        <v>16680</v>
      </c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9"/>
      <c r="B6" s="9"/>
      <c r="C6" s="55" t="s">
        <v>87</v>
      </c>
      <c r="D6" s="56"/>
      <c r="E6" s="56"/>
      <c r="F6" s="57"/>
      <c r="G6" s="7"/>
      <c r="H6" s="80" t="s">
        <v>88</v>
      </c>
      <c r="I6" s="30"/>
      <c r="J6" s="30"/>
      <c r="K6" s="30"/>
      <c r="L6" s="30"/>
      <c r="M6" s="30"/>
      <c r="N6" s="20" t="s">
        <v>8</v>
      </c>
      <c r="R6" s="25" t="s">
        <v>37</v>
      </c>
      <c r="S6" s="81">
        <f>S5+U5</f>
        <v>36350</v>
      </c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35" t="s">
        <v>31</v>
      </c>
      <c r="D7" s="36" t="s">
        <v>11</v>
      </c>
      <c r="E7" s="36" t="s">
        <v>10</v>
      </c>
      <c r="F7" s="37" t="s">
        <v>9</v>
      </c>
      <c r="G7" s="7"/>
      <c r="H7" s="30"/>
      <c r="I7" s="30"/>
      <c r="J7" s="30"/>
      <c r="K7" s="30"/>
      <c r="L7" s="30"/>
      <c r="M7" s="30"/>
      <c r="N7" s="20" t="s">
        <v>8</v>
      </c>
      <c r="W7" s="82" t="s">
        <v>89</v>
      </c>
      <c r="X7" s="83"/>
      <c r="Y7" s="84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39" t="s">
        <v>90</v>
      </c>
      <c r="D8" s="40">
        <v>39790</v>
      </c>
      <c r="E8" s="40">
        <v>37900</v>
      </c>
      <c r="F8" s="41">
        <v>32730</v>
      </c>
      <c r="G8" s="7"/>
      <c r="H8" s="30"/>
      <c r="I8" s="30"/>
      <c r="J8" s="30"/>
      <c r="K8" s="30"/>
      <c r="L8" s="30"/>
      <c r="M8" s="30"/>
      <c r="N8" s="20" t="s">
        <v>8</v>
      </c>
      <c r="P8" s="6" t="s">
        <v>91</v>
      </c>
      <c r="R8" s="25" t="s">
        <v>37</v>
      </c>
      <c r="S8" s="6" t="s">
        <v>92</v>
      </c>
      <c r="T8" s="25" t="s">
        <v>39</v>
      </c>
      <c r="U8" s="79" t="s">
        <v>93</v>
      </c>
      <c r="W8" s="85" t="s">
        <v>94</v>
      </c>
      <c r="X8" s="86"/>
      <c r="Y8" s="87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39" t="s">
        <v>95</v>
      </c>
      <c r="D9" s="44"/>
      <c r="E9" s="40">
        <v>34000</v>
      </c>
      <c r="F9" s="41">
        <v>31620</v>
      </c>
      <c r="G9" s="7"/>
      <c r="H9" s="30"/>
      <c r="I9" s="30"/>
      <c r="J9" s="30"/>
      <c r="K9" s="30"/>
      <c r="L9" s="30"/>
      <c r="M9" s="30"/>
      <c r="N9" s="20" t="s">
        <v>8</v>
      </c>
      <c r="R9" s="25" t="s">
        <v>37</v>
      </c>
      <c r="S9" s="7">
        <f>F16</f>
        <v>24720</v>
      </c>
      <c r="T9" s="25" t="s">
        <v>39</v>
      </c>
      <c r="U9" s="7">
        <f>F17</f>
        <v>25830</v>
      </c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5" t="s">
        <v>31</v>
      </c>
      <c r="D10" s="46"/>
      <c r="E10" s="46"/>
      <c r="F10" s="47">
        <v>36790</v>
      </c>
      <c r="G10" s="7"/>
      <c r="H10" s="30"/>
      <c r="I10" s="30"/>
      <c r="J10" s="30"/>
      <c r="K10" s="30"/>
      <c r="L10" s="30"/>
      <c r="M10" s="30"/>
      <c r="N10" s="20" t="s">
        <v>8</v>
      </c>
      <c r="R10" s="25" t="s">
        <v>37</v>
      </c>
      <c r="S10" s="81">
        <f>S9+U9</f>
        <v>50550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0" t="s">
        <v>8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7"/>
      <c r="H12" s="9"/>
      <c r="I12" s="9"/>
      <c r="J12" s="9"/>
      <c r="K12" s="9"/>
      <c r="L12" s="9"/>
      <c r="M12" s="9"/>
      <c r="N12" s="20" t="s">
        <v>8</v>
      </c>
      <c r="P12" s="6" t="s">
        <v>96</v>
      </c>
      <c r="R12" s="25" t="s">
        <v>37</v>
      </c>
      <c r="S12" s="6" t="s">
        <v>96</v>
      </c>
      <c r="T12" s="25" t="s">
        <v>37</v>
      </c>
      <c r="U12" s="81">
        <f>F18</f>
        <v>18660</v>
      </c>
      <c r="V12" s="78" t="s">
        <v>97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21" t="s">
        <v>98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20" t="s">
        <v>8</v>
      </c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55" t="s">
        <v>99</v>
      </c>
      <c r="D14" s="56"/>
      <c r="E14" s="56"/>
      <c r="F14" s="57"/>
      <c r="G14" s="7"/>
      <c r="H14" s="88"/>
      <c r="I14" s="88"/>
      <c r="J14" s="9"/>
      <c r="K14" s="9"/>
      <c r="L14" s="9"/>
      <c r="M14" s="9"/>
      <c r="N14" s="20" t="s">
        <v>8</v>
      </c>
      <c r="O14" s="5" t="s">
        <v>100</v>
      </c>
      <c r="P14" s="6" t="s">
        <v>101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35" t="s">
        <v>31</v>
      </c>
      <c r="D15" s="36" t="s">
        <v>11</v>
      </c>
      <c r="E15" s="36" t="s">
        <v>10</v>
      </c>
      <c r="F15" s="37" t="s">
        <v>9</v>
      </c>
      <c r="G15" s="7"/>
      <c r="H15" s="9"/>
      <c r="I15" s="9"/>
      <c r="J15" s="9"/>
      <c r="K15" s="9"/>
      <c r="L15" s="9"/>
      <c r="M15" s="9"/>
      <c r="N15" s="20" t="s">
        <v>8</v>
      </c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39" t="s">
        <v>90</v>
      </c>
      <c r="D16" s="89">
        <v>0</v>
      </c>
      <c r="E16" s="40">
        <v>19670</v>
      </c>
      <c r="F16" s="41">
        <v>24720</v>
      </c>
      <c r="G16" s="7"/>
      <c r="H16" s="9"/>
      <c r="I16" s="9"/>
      <c r="J16" s="9"/>
      <c r="K16" s="9"/>
      <c r="L16" s="9"/>
      <c r="M16" s="9"/>
      <c r="N16" s="20" t="s">
        <v>8</v>
      </c>
      <c r="P16" s="55" t="s">
        <v>102</v>
      </c>
      <c r="Q16" s="56"/>
      <c r="R16" s="56"/>
      <c r="S16" s="57"/>
      <c r="U16" s="90" t="s">
        <v>103</v>
      </c>
      <c r="V16" s="91"/>
      <c r="W16" s="91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39" t="s">
        <v>95</v>
      </c>
      <c r="D17" s="44"/>
      <c r="E17" s="40">
        <v>16680</v>
      </c>
      <c r="F17" s="41">
        <v>25830</v>
      </c>
      <c r="G17" s="7"/>
      <c r="H17" s="9"/>
      <c r="I17" s="9"/>
      <c r="J17" s="9"/>
      <c r="K17" s="9"/>
      <c r="L17" s="9"/>
      <c r="M17" s="9"/>
      <c r="N17" s="20" t="s">
        <v>8</v>
      </c>
      <c r="P17" s="35" t="s">
        <v>31</v>
      </c>
      <c r="Q17" s="92" t="s">
        <v>10</v>
      </c>
      <c r="R17" s="92" t="s">
        <v>9</v>
      </c>
      <c r="S17" s="93" t="s">
        <v>104</v>
      </c>
      <c r="U17" s="94" t="s">
        <v>105</v>
      </c>
      <c r="W17" s="95" t="s">
        <v>106</v>
      </c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45" t="s">
        <v>31</v>
      </c>
      <c r="D18" s="46"/>
      <c r="E18" s="46"/>
      <c r="F18" s="47">
        <v>18660</v>
      </c>
      <c r="G18" s="7"/>
      <c r="H18" s="9"/>
      <c r="I18" s="9"/>
      <c r="J18" s="9"/>
      <c r="K18" s="9"/>
      <c r="L18" s="9"/>
      <c r="M18" s="9"/>
      <c r="N18" s="20" t="s">
        <v>8</v>
      </c>
      <c r="P18" s="39" t="s">
        <v>107</v>
      </c>
      <c r="Q18" s="96">
        <f>S6</f>
        <v>36350</v>
      </c>
      <c r="R18" s="96">
        <f>S10</f>
        <v>50550</v>
      </c>
      <c r="S18" s="97">
        <f>R18+I24</f>
        <v>53760</v>
      </c>
      <c r="T18" s="25" t="s">
        <v>37</v>
      </c>
      <c r="U18" s="7">
        <f>R18</f>
        <v>50550</v>
      </c>
      <c r="V18" s="25" t="s">
        <v>39</v>
      </c>
      <c r="W18" s="7">
        <f>I24</f>
        <v>3210</v>
      </c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21"/>
      <c r="K19" s="9"/>
      <c r="L19" s="9"/>
      <c r="M19" s="9"/>
      <c r="N19" s="20" t="s">
        <v>8</v>
      </c>
      <c r="P19" s="39" t="s">
        <v>31</v>
      </c>
      <c r="Q19" s="44"/>
      <c r="R19" s="96">
        <f>U12</f>
        <v>18660</v>
      </c>
      <c r="S19" s="97">
        <f>R19+I25</f>
        <v>30360</v>
      </c>
      <c r="T19" s="25" t="s">
        <v>37</v>
      </c>
      <c r="U19" s="7">
        <f>R19</f>
        <v>18660</v>
      </c>
      <c r="V19" s="25" t="s">
        <v>39</v>
      </c>
      <c r="W19" s="7">
        <f>I25</f>
        <v>11700</v>
      </c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20" t="s">
        <v>8</v>
      </c>
      <c r="P20" s="45" t="s">
        <v>108</v>
      </c>
      <c r="Q20" s="46"/>
      <c r="R20" s="46"/>
      <c r="S20" s="98">
        <f>R20+I26</f>
        <v>23550</v>
      </c>
      <c r="T20" s="25" t="s">
        <v>37</v>
      </c>
      <c r="U20" s="7">
        <f>R20</f>
        <v>0</v>
      </c>
      <c r="V20" s="25" t="s">
        <v>39</v>
      </c>
      <c r="W20" s="7">
        <f>I26</f>
        <v>23550</v>
      </c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21" t="s">
        <v>109</v>
      </c>
      <c r="D21" s="9"/>
      <c r="E21" s="9"/>
      <c r="F21" s="9"/>
      <c r="G21" s="9"/>
      <c r="H21" s="21" t="s">
        <v>110</v>
      </c>
      <c r="I21" s="7"/>
      <c r="J21" s="9"/>
      <c r="K21" s="9"/>
      <c r="L21" s="9"/>
      <c r="M21" s="9"/>
      <c r="N21" s="20" t="s">
        <v>8</v>
      </c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55" t="s">
        <v>111</v>
      </c>
      <c r="D22" s="56"/>
      <c r="E22" s="56"/>
      <c r="F22" s="57"/>
      <c r="G22" s="7"/>
      <c r="H22" s="99"/>
      <c r="I22" s="100" t="s">
        <v>104</v>
      </c>
      <c r="J22" s="100" t="s">
        <v>112</v>
      </c>
      <c r="K22" s="101" t="s">
        <v>113</v>
      </c>
      <c r="L22" s="102"/>
      <c r="M22" s="102"/>
      <c r="N22" s="20" t="s">
        <v>8</v>
      </c>
      <c r="O22" s="5" t="s">
        <v>114</v>
      </c>
      <c r="P22" s="103" t="s">
        <v>115</v>
      </c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35" t="s">
        <v>31</v>
      </c>
      <c r="D23" s="36" t="s">
        <v>11</v>
      </c>
      <c r="E23" s="36" t="s">
        <v>10</v>
      </c>
      <c r="F23" s="37" t="s">
        <v>9</v>
      </c>
      <c r="G23" s="7"/>
      <c r="H23" s="104" t="s">
        <v>31</v>
      </c>
      <c r="I23" s="105" t="s">
        <v>116</v>
      </c>
      <c r="J23" s="105" t="s">
        <v>117</v>
      </c>
      <c r="K23" s="106" t="s">
        <v>117</v>
      </c>
      <c r="L23" s="102"/>
      <c r="M23" s="102"/>
      <c r="N23" s="20" t="s">
        <v>8</v>
      </c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39" t="s">
        <v>90</v>
      </c>
      <c r="D24" s="40">
        <v>11060</v>
      </c>
      <c r="E24" s="40">
        <v>5730</v>
      </c>
      <c r="F24" s="41">
        <v>2350</v>
      </c>
      <c r="G24" s="7"/>
      <c r="H24" s="107" t="s">
        <v>107</v>
      </c>
      <c r="I24" s="108">
        <v>3210</v>
      </c>
      <c r="J24" s="108">
        <v>2930</v>
      </c>
      <c r="K24" s="109">
        <v>5430</v>
      </c>
      <c r="L24" s="102"/>
      <c r="M24" s="102"/>
      <c r="N24" s="20" t="s">
        <v>8</v>
      </c>
      <c r="P24" s="5" t="s">
        <v>118</v>
      </c>
      <c r="U24" s="53"/>
      <c r="V24" s="110" t="s">
        <v>119</v>
      </c>
      <c r="W24" s="16"/>
      <c r="X24" s="22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39" t="s">
        <v>95</v>
      </c>
      <c r="D25" s="44"/>
      <c r="E25" s="40">
        <v>5670</v>
      </c>
      <c r="F25" s="41">
        <v>960</v>
      </c>
      <c r="G25" s="7"/>
      <c r="H25" s="111" t="s">
        <v>31</v>
      </c>
      <c r="I25" s="108">
        <v>11700</v>
      </c>
      <c r="J25" s="108">
        <v>1830</v>
      </c>
      <c r="K25" s="109">
        <v>5560</v>
      </c>
      <c r="L25" s="102"/>
      <c r="M25" s="102"/>
      <c r="N25" s="20" t="s">
        <v>8</v>
      </c>
      <c r="P25" s="55" t="s">
        <v>99</v>
      </c>
      <c r="Q25" s="56"/>
      <c r="R25" s="56"/>
      <c r="S25" s="57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45" t="s">
        <v>31</v>
      </c>
      <c r="D26" s="46"/>
      <c r="E26" s="46"/>
      <c r="F26" s="47">
        <v>3650</v>
      </c>
      <c r="G26" s="7"/>
      <c r="H26" s="112" t="s">
        <v>108</v>
      </c>
      <c r="I26" s="113">
        <v>23550</v>
      </c>
      <c r="J26" s="113">
        <v>6720</v>
      </c>
      <c r="K26" s="114">
        <v>16200</v>
      </c>
      <c r="L26" s="102"/>
      <c r="M26" s="102"/>
      <c r="N26" s="20" t="s">
        <v>8</v>
      </c>
      <c r="P26" s="35" t="s">
        <v>31</v>
      </c>
      <c r="Q26" s="92" t="s">
        <v>10</v>
      </c>
      <c r="R26" s="92" t="s">
        <v>9</v>
      </c>
      <c r="S26" s="93" t="s">
        <v>104</v>
      </c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20" t="s">
        <v>8</v>
      </c>
      <c r="P27" s="39" t="s">
        <v>107</v>
      </c>
      <c r="Q27" s="115">
        <f>Q18-Q18</f>
        <v>0</v>
      </c>
      <c r="R27" s="115">
        <f>R18-Q18</f>
        <v>14200</v>
      </c>
      <c r="S27" s="116">
        <f>S18-Q18</f>
        <v>17410</v>
      </c>
      <c r="T27" s="6" t="s">
        <v>120</v>
      </c>
      <c r="V27" s="7">
        <f>Q18</f>
        <v>36350</v>
      </c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20" t="s">
        <v>8</v>
      </c>
      <c r="P28" s="39" t="s">
        <v>31</v>
      </c>
      <c r="Q28" s="117"/>
      <c r="R28" s="118">
        <f>R19</f>
        <v>18660</v>
      </c>
      <c r="S28" s="119">
        <f>S19</f>
        <v>30360</v>
      </c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9"/>
      <c r="K29" s="19"/>
      <c r="L29" s="19"/>
      <c r="M29" s="19"/>
      <c r="N29" s="20" t="s">
        <v>8</v>
      </c>
      <c r="P29" s="45" t="s">
        <v>108</v>
      </c>
      <c r="Q29" s="120"/>
      <c r="R29" s="120"/>
      <c r="S29" s="121">
        <f>S20</f>
        <v>23550</v>
      </c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21" t="s">
        <v>121</v>
      </c>
      <c r="B30" s="51"/>
      <c r="C30" s="9" t="s">
        <v>122</v>
      </c>
      <c r="D30" s="9"/>
      <c r="E30" s="9"/>
      <c r="F30" s="9"/>
      <c r="G30" s="9"/>
      <c r="H30" s="9"/>
      <c r="I30" s="9"/>
      <c r="J30" s="19"/>
      <c r="K30" s="19"/>
      <c r="L30" s="19"/>
      <c r="M30" s="19"/>
      <c r="N30" s="20" t="s">
        <v>8</v>
      </c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51"/>
      <c r="C31" s="9"/>
      <c r="D31" s="9"/>
      <c r="E31" s="9"/>
      <c r="F31" s="9"/>
      <c r="G31" s="9"/>
      <c r="H31" s="9"/>
      <c r="I31" s="9"/>
      <c r="J31" s="19"/>
      <c r="K31" s="19"/>
      <c r="L31" s="19"/>
      <c r="M31" s="19"/>
      <c r="N31" s="20" t="s">
        <v>8</v>
      </c>
      <c r="O31" s="6" t="s">
        <v>123</v>
      </c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21" t="s">
        <v>124</v>
      </c>
      <c r="B32" s="51"/>
      <c r="C32" s="9" t="s">
        <v>125</v>
      </c>
      <c r="D32" s="9"/>
      <c r="E32" s="9"/>
      <c r="F32" s="9"/>
      <c r="G32" s="9"/>
      <c r="H32" s="9"/>
      <c r="I32" s="9"/>
      <c r="J32" s="19"/>
      <c r="K32" s="19"/>
      <c r="L32" s="19"/>
      <c r="M32" s="19"/>
      <c r="N32" s="20" t="s">
        <v>8</v>
      </c>
      <c r="O32" s="6" t="s">
        <v>126</v>
      </c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9"/>
      <c r="L33" s="19"/>
      <c r="M33" s="19"/>
      <c r="N33" s="20" t="s">
        <v>8</v>
      </c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21"/>
      <c r="B34" s="9"/>
      <c r="C34" s="122" t="s">
        <v>127</v>
      </c>
      <c r="D34" s="9"/>
      <c r="E34" s="9"/>
      <c r="F34" s="9"/>
      <c r="G34" s="9"/>
      <c r="H34" s="9"/>
      <c r="I34" s="9"/>
      <c r="J34" s="9"/>
      <c r="K34" s="19"/>
      <c r="L34" s="19"/>
      <c r="M34" s="19"/>
      <c r="N34" s="20" t="s">
        <v>8</v>
      </c>
      <c r="P34" s="5" t="s">
        <v>128</v>
      </c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88" t="s">
        <v>129</v>
      </c>
      <c r="D35" s="9"/>
      <c r="E35" s="9"/>
      <c r="F35" s="9"/>
      <c r="G35" s="9"/>
      <c r="H35" s="9"/>
      <c r="I35" s="9"/>
      <c r="J35" s="9"/>
      <c r="K35" s="19"/>
      <c r="L35" s="19"/>
      <c r="M35" s="19"/>
      <c r="N35" s="20" t="s">
        <v>8</v>
      </c>
      <c r="P35" s="123" t="s">
        <v>130</v>
      </c>
      <c r="Q35" s="56"/>
      <c r="R35" s="56"/>
      <c r="S35" s="57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21"/>
      <c r="B36" s="9"/>
      <c r="C36" s="9"/>
      <c r="D36" s="9"/>
      <c r="E36" s="9"/>
      <c r="F36" s="9"/>
      <c r="G36" s="9"/>
      <c r="H36" s="9"/>
      <c r="I36" s="9"/>
      <c r="J36" s="9"/>
      <c r="K36" s="19"/>
      <c r="L36" s="19"/>
      <c r="M36" s="19"/>
      <c r="N36" s="20" t="s">
        <v>8</v>
      </c>
      <c r="P36" s="35" t="s">
        <v>31</v>
      </c>
      <c r="Q36" s="36" t="s">
        <v>11</v>
      </c>
      <c r="R36" s="36" t="s">
        <v>10</v>
      </c>
      <c r="S36" s="37" t="s">
        <v>9</v>
      </c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 t="s">
        <v>131</v>
      </c>
      <c r="D37" s="9"/>
      <c r="E37" s="9"/>
      <c r="F37" s="9"/>
      <c r="G37" s="9"/>
      <c r="H37" s="9"/>
      <c r="I37" s="9"/>
      <c r="J37" s="9"/>
      <c r="K37" s="19"/>
      <c r="L37" s="19"/>
      <c r="M37" s="19"/>
      <c r="N37" s="20" t="s">
        <v>8</v>
      </c>
      <c r="P37" s="39" t="s">
        <v>90</v>
      </c>
      <c r="Q37" s="42">
        <f>D8-D16</f>
        <v>39790</v>
      </c>
      <c r="R37" s="42">
        <f>E8-E16</f>
        <v>18230</v>
      </c>
      <c r="S37" s="43">
        <f>F8-F16</f>
        <v>8010</v>
      </c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122" t="s">
        <v>132</v>
      </c>
      <c r="D38" s="9"/>
      <c r="E38" s="9"/>
      <c r="F38" s="9"/>
      <c r="G38" s="9"/>
      <c r="H38" s="9"/>
      <c r="I38" s="9"/>
      <c r="J38" s="9"/>
      <c r="K38" s="19"/>
      <c r="L38" s="19"/>
      <c r="M38" s="19"/>
      <c r="N38" s="20" t="s">
        <v>8</v>
      </c>
      <c r="P38" s="39" t="s">
        <v>95</v>
      </c>
      <c r="Q38" s="42"/>
      <c r="R38" s="42">
        <f>E9-E17</f>
        <v>17320</v>
      </c>
      <c r="S38" s="43">
        <f>F9-F17</f>
        <v>5790</v>
      </c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9"/>
      <c r="L39" s="19"/>
      <c r="M39" s="19"/>
      <c r="N39" s="20" t="s">
        <v>8</v>
      </c>
      <c r="P39" s="45" t="s">
        <v>31</v>
      </c>
      <c r="Q39" s="48"/>
      <c r="R39" s="48"/>
      <c r="S39" s="49">
        <f>F10-F18</f>
        <v>18130</v>
      </c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2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0" t="s">
        <v>8</v>
      </c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0" t="s">
        <v>8</v>
      </c>
      <c r="O41" s="6" t="s">
        <v>133</v>
      </c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0" t="s">
        <v>8</v>
      </c>
      <c r="O42" s="6" t="s">
        <v>134</v>
      </c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0" t="s">
        <v>8</v>
      </c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0" t="s">
        <v>8</v>
      </c>
      <c r="P44" s="123" t="s">
        <v>135</v>
      </c>
      <c r="Q44" s="56"/>
      <c r="R44" s="56"/>
      <c r="S44" s="57"/>
      <c r="U44" s="90" t="s">
        <v>103</v>
      </c>
      <c r="V44" s="91"/>
      <c r="W44" s="91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N45" s="20" t="s">
        <v>8</v>
      </c>
      <c r="P45" s="35" t="s">
        <v>31</v>
      </c>
      <c r="Q45" s="92" t="s">
        <v>10</v>
      </c>
      <c r="R45" s="92" t="s">
        <v>9</v>
      </c>
      <c r="S45" s="93" t="s">
        <v>104</v>
      </c>
      <c r="U45" s="94" t="s">
        <v>112</v>
      </c>
      <c r="W45" s="95" t="s">
        <v>113</v>
      </c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N46" s="20" t="s">
        <v>8</v>
      </c>
      <c r="P46" s="39" t="s">
        <v>107</v>
      </c>
      <c r="Q46" s="96">
        <f>R37+R38</f>
        <v>35550</v>
      </c>
      <c r="R46" s="96">
        <f>S37+S38</f>
        <v>13800</v>
      </c>
      <c r="S46" s="97">
        <f>U46+W46</f>
        <v>8360</v>
      </c>
      <c r="T46" s="25" t="s">
        <v>37</v>
      </c>
      <c r="U46" s="7">
        <f>J24</f>
        <v>2930</v>
      </c>
      <c r="V46" s="25" t="s">
        <v>39</v>
      </c>
      <c r="W46" s="7">
        <f>K24</f>
        <v>5430</v>
      </c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N47" s="20" t="s">
        <v>8</v>
      </c>
      <c r="P47" s="39" t="s">
        <v>31</v>
      </c>
      <c r="Q47" s="44"/>
      <c r="R47" s="96">
        <f>S39</f>
        <v>18130</v>
      </c>
      <c r="S47" s="97">
        <f>U47+W47</f>
        <v>7390</v>
      </c>
      <c r="T47" s="25" t="s">
        <v>37</v>
      </c>
      <c r="U47" s="7">
        <f>J25</f>
        <v>1830</v>
      </c>
      <c r="V47" s="25" t="s">
        <v>39</v>
      </c>
      <c r="W47" s="7">
        <f>K25</f>
        <v>5560</v>
      </c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N48" s="20" t="s">
        <v>8</v>
      </c>
      <c r="P48" s="45" t="s">
        <v>108</v>
      </c>
      <c r="Q48" s="46"/>
      <c r="R48" s="46"/>
      <c r="S48" s="98">
        <f>U48+W48</f>
        <v>22920</v>
      </c>
      <c r="T48" s="25" t="s">
        <v>37</v>
      </c>
      <c r="U48" s="7">
        <f>J26</f>
        <v>6720</v>
      </c>
      <c r="V48" s="25" t="s">
        <v>39</v>
      </c>
      <c r="W48" s="7">
        <f>K26</f>
        <v>16200</v>
      </c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N49" s="20" t="s">
        <v>8</v>
      </c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N50" s="20" t="s">
        <v>8</v>
      </c>
      <c r="O50" s="6" t="s">
        <v>136</v>
      </c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/>
      <c r="B51"/>
      <c r="N51" s="20" t="s">
        <v>8</v>
      </c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N52" s="20" t="s">
        <v>8</v>
      </c>
      <c r="P52" s="5" t="s">
        <v>137</v>
      </c>
      <c r="U52" s="53"/>
      <c r="V52" s="110" t="s">
        <v>138</v>
      </c>
      <c r="W52" s="16"/>
      <c r="X52" s="2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N53" s="20" t="s">
        <v>8</v>
      </c>
      <c r="P53" s="55" t="s">
        <v>87</v>
      </c>
      <c r="Q53" s="56"/>
      <c r="R53" s="56"/>
      <c r="S53" s="57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N54" s="20" t="s">
        <v>8</v>
      </c>
      <c r="P54" s="35" t="s">
        <v>31</v>
      </c>
      <c r="Q54" s="36" t="s">
        <v>11</v>
      </c>
      <c r="R54" s="36" t="s">
        <v>10</v>
      </c>
      <c r="S54" s="37" t="s">
        <v>9</v>
      </c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N55" s="20" t="s">
        <v>8</v>
      </c>
      <c r="P55" s="39" t="s">
        <v>90</v>
      </c>
      <c r="Q55" s="42">
        <f>Q46+Q27</f>
        <v>35550</v>
      </c>
      <c r="R55" s="42">
        <f>R46+R27</f>
        <v>28000</v>
      </c>
      <c r="S55" s="43">
        <f>S46+S27</f>
        <v>25770</v>
      </c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N56" s="20" t="s">
        <v>8</v>
      </c>
      <c r="P56" s="39" t="s">
        <v>95</v>
      </c>
      <c r="Q56" s="42"/>
      <c r="R56" s="42">
        <f>R47+R28</f>
        <v>36790</v>
      </c>
      <c r="S56" s="43">
        <f>S47+S28</f>
        <v>37750</v>
      </c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N57" s="20" t="s">
        <v>8</v>
      </c>
      <c r="P57" s="45" t="s">
        <v>31</v>
      </c>
      <c r="Q57" s="48"/>
      <c r="R57" s="48"/>
      <c r="S57" s="49">
        <f>S48+S29</f>
        <v>46470</v>
      </c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N58" s="20" t="s">
        <v>8</v>
      </c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N59" s="20" t="s">
        <v>8</v>
      </c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M1" sqref="M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139</v>
      </c>
      <c r="D1" s="26"/>
      <c r="M1" s="14" t="s">
        <v>7</v>
      </c>
      <c r="N1" s="27" t="s">
        <v>8</v>
      </c>
      <c r="O1" s="7"/>
      <c r="P1" s="7"/>
      <c r="Q1" s="7"/>
      <c r="R1" s="7"/>
      <c r="S1" s="7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140</v>
      </c>
      <c r="N2" s="27" t="s">
        <v>8</v>
      </c>
      <c r="O2" s="7"/>
      <c r="P2" s="7"/>
      <c r="Q2" s="7"/>
      <c r="R2" s="7"/>
      <c r="S2" s="7"/>
      <c r="T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141</v>
      </c>
      <c r="N3" s="27" t="s">
        <v>8</v>
      </c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21" t="s">
        <v>6</v>
      </c>
      <c r="C5" s="6" t="s">
        <v>142</v>
      </c>
      <c r="M5" s="9"/>
      <c r="N5" s="8" t="s">
        <v>8</v>
      </c>
      <c r="O5" s="124"/>
      <c r="P5" s="125" t="s">
        <v>14</v>
      </c>
      <c r="Q5" s="126"/>
      <c r="R5" s="127" t="s">
        <v>143</v>
      </c>
      <c r="S5" s="126"/>
      <c r="T5" s="7"/>
      <c r="U5" s="7"/>
      <c r="V5" s="7"/>
      <c r="W5" s="7"/>
      <c r="Y5" s="7"/>
      <c r="Z5" s="9"/>
      <c r="AA5" s="9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34"/>
      <c r="C6" s="128" t="s">
        <v>144</v>
      </c>
      <c r="M6" s="9"/>
      <c r="N6" s="8" t="s">
        <v>8</v>
      </c>
      <c r="O6" s="129"/>
      <c r="P6" s="130" t="s">
        <v>145</v>
      </c>
      <c r="Q6" s="131" t="s">
        <v>146</v>
      </c>
      <c r="R6" s="132" t="s">
        <v>145</v>
      </c>
      <c r="S6" s="131" t="s">
        <v>146</v>
      </c>
      <c r="T6" s="7"/>
      <c r="U6" s="7"/>
      <c r="V6" s="7"/>
      <c r="W6" s="7"/>
      <c r="Y6" s="7"/>
      <c r="Z6" s="9"/>
      <c r="AA6" s="9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M7" s="9"/>
      <c r="N7" s="8" t="s">
        <v>8</v>
      </c>
      <c r="O7" s="133" t="s">
        <v>147</v>
      </c>
      <c r="P7" s="134" t="s">
        <v>148</v>
      </c>
      <c r="Q7" s="135" t="s">
        <v>148</v>
      </c>
      <c r="R7" s="136" t="s">
        <v>148</v>
      </c>
      <c r="S7" s="135" t="s">
        <v>148</v>
      </c>
      <c r="T7" s="7"/>
      <c r="U7" s="7"/>
      <c r="V7" s="7"/>
      <c r="W7" s="7"/>
      <c r="Y7" s="7"/>
      <c r="Z7" s="9"/>
      <c r="AA7" s="9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21"/>
      <c r="B8" s="9"/>
      <c r="C8" s="124"/>
      <c r="D8" s="137"/>
      <c r="E8" s="138"/>
      <c r="F8" s="137" t="s">
        <v>149</v>
      </c>
      <c r="G8" s="138"/>
      <c r="H8" s="7"/>
      <c r="I8" s="7"/>
      <c r="J8" s="9"/>
      <c r="K8" s="9"/>
      <c r="L8" s="9"/>
      <c r="M8" s="9"/>
      <c r="N8" s="8" t="s">
        <v>8</v>
      </c>
      <c r="O8" s="139" t="s">
        <v>150</v>
      </c>
      <c r="P8" s="140">
        <f>D11*E14</f>
        <v>835</v>
      </c>
      <c r="Q8" s="141">
        <f>D11*(E14-F14)</f>
        <v>835</v>
      </c>
      <c r="R8" s="142">
        <f>E11+G12+G13</f>
        <v>1670</v>
      </c>
      <c r="S8" s="143">
        <f>Q8</f>
        <v>835</v>
      </c>
      <c r="T8" s="7"/>
      <c r="U8" s="7"/>
      <c r="V8" s="7"/>
      <c r="W8" s="7"/>
      <c r="Y8" s="7"/>
      <c r="Z8" s="9"/>
      <c r="AA8" s="9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44"/>
      <c r="D9" s="144"/>
      <c r="E9" s="131" t="s">
        <v>151</v>
      </c>
      <c r="F9" s="139" t="s">
        <v>152</v>
      </c>
      <c r="G9" s="131" t="s">
        <v>146</v>
      </c>
      <c r="H9" s="7"/>
      <c r="I9" s="7"/>
      <c r="J9" s="9"/>
      <c r="K9" s="9"/>
      <c r="L9" s="9"/>
      <c r="M9" s="9"/>
      <c r="N9" s="8" t="s">
        <v>8</v>
      </c>
      <c r="O9" s="139" t="s">
        <v>13</v>
      </c>
      <c r="P9" s="140">
        <f>D12*E14</f>
        <v>501</v>
      </c>
      <c r="Q9" s="141">
        <f>D12*(E14-F14)</f>
        <v>501</v>
      </c>
      <c r="R9" s="145">
        <f>E12+Q9</f>
        <v>1051</v>
      </c>
      <c r="S9" s="141">
        <f>Q9</f>
        <v>501</v>
      </c>
      <c r="T9" s="7"/>
      <c r="U9" s="7"/>
      <c r="V9" s="7"/>
      <c r="W9" s="7"/>
      <c r="Y9" s="7"/>
      <c r="Z9" s="9"/>
      <c r="AA9" s="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33" t="s">
        <v>147</v>
      </c>
      <c r="D10" s="133" t="s">
        <v>153</v>
      </c>
      <c r="E10" s="135" t="s">
        <v>148</v>
      </c>
      <c r="F10" s="133" t="s">
        <v>154</v>
      </c>
      <c r="G10" s="135" t="s">
        <v>148</v>
      </c>
      <c r="H10" s="7"/>
      <c r="I10" s="7"/>
      <c r="J10" s="9"/>
      <c r="K10" s="9"/>
      <c r="L10" s="9"/>
      <c r="M10" s="9"/>
      <c r="N10" s="8" t="s">
        <v>8</v>
      </c>
      <c r="O10" s="133" t="s">
        <v>155</v>
      </c>
      <c r="P10" s="140">
        <f>D13*E14</f>
        <v>333.99999999999994</v>
      </c>
      <c r="Q10" s="141">
        <f>D13*(E14-F14)</f>
        <v>333.99999999999994</v>
      </c>
      <c r="R10" s="146">
        <f>E13+Q10</f>
        <v>554</v>
      </c>
      <c r="S10" s="147">
        <f>Q10</f>
        <v>333.99999999999994</v>
      </c>
      <c r="T10" s="7"/>
      <c r="U10" s="7"/>
      <c r="V10" s="7"/>
      <c r="W10" s="7"/>
      <c r="Y10" s="7"/>
      <c r="AA10" s="9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39" t="s">
        <v>150</v>
      </c>
      <c r="D11" s="148">
        <v>0.5</v>
      </c>
      <c r="E11" s="149">
        <v>900</v>
      </c>
      <c r="F11" s="150">
        <v>0</v>
      </c>
      <c r="G11" s="151">
        <v>900</v>
      </c>
      <c r="H11" s="7"/>
      <c r="I11" s="7"/>
      <c r="J11" s="9"/>
      <c r="K11" s="9"/>
      <c r="L11" s="9"/>
      <c r="M11" s="9"/>
      <c r="N11" s="8" t="s">
        <v>8</v>
      </c>
      <c r="O11" s="152" t="s">
        <v>156</v>
      </c>
      <c r="P11" s="153">
        <f>SUM(P8:P10)</f>
        <v>1670</v>
      </c>
      <c r="Q11" s="154">
        <f>SUM(Q8:Q10)</f>
        <v>1670</v>
      </c>
      <c r="R11" s="155">
        <f>SUM(R8:R10)</f>
        <v>3275</v>
      </c>
      <c r="S11" s="154">
        <f>SUM(S8:S10)</f>
        <v>1670</v>
      </c>
      <c r="T11" s="7"/>
      <c r="U11" s="7"/>
      <c r="V11" s="7"/>
      <c r="W11" s="7"/>
      <c r="Y11" s="7"/>
      <c r="AA11" s="9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139" t="s">
        <v>13</v>
      </c>
      <c r="D12" s="156">
        <v>0.3</v>
      </c>
      <c r="E12" s="149">
        <v>550</v>
      </c>
      <c r="F12" s="150">
        <v>0</v>
      </c>
      <c r="G12" s="157">
        <v>550</v>
      </c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Y12" s="7"/>
      <c r="AA12" s="9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133" t="s">
        <v>155</v>
      </c>
      <c r="D13" s="158">
        <v>0.19999999999999996</v>
      </c>
      <c r="E13" s="159">
        <v>220</v>
      </c>
      <c r="F13" s="160">
        <v>0</v>
      </c>
      <c r="G13" s="161">
        <v>220</v>
      </c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Y13" s="7"/>
      <c r="AA13" s="9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52" t="s">
        <v>156</v>
      </c>
      <c r="D14" s="162">
        <v>1</v>
      </c>
      <c r="E14" s="163">
        <v>1670</v>
      </c>
      <c r="F14" s="163">
        <v>0</v>
      </c>
      <c r="G14" s="163">
        <v>1670</v>
      </c>
      <c r="H14" s="7"/>
      <c r="I14" s="7"/>
      <c r="J14" s="9"/>
      <c r="K14" s="9"/>
      <c r="L14" s="9"/>
      <c r="M14" s="9"/>
      <c r="N14" s="8" t="s">
        <v>8</v>
      </c>
      <c r="O14" s="164" t="s">
        <v>157</v>
      </c>
      <c r="P14" s="7"/>
      <c r="Q14" s="7"/>
      <c r="R14" s="7"/>
      <c r="S14" s="7"/>
      <c r="T14" s="7"/>
      <c r="U14" s="7"/>
      <c r="V14" s="7"/>
      <c r="W14" s="7"/>
      <c r="Y14" s="7"/>
      <c r="AA14" s="9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"/>
      <c r="D15" s="7"/>
      <c r="E15" s="7"/>
      <c r="F15" s="7"/>
      <c r="G15" s="7"/>
      <c r="H15" s="7"/>
      <c r="I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A15" s="9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G16" s="78" t="s">
        <v>158</v>
      </c>
      <c r="M16" s="9"/>
      <c r="N16" s="8" t="s">
        <v>8</v>
      </c>
      <c r="O16" s="6" t="s">
        <v>159</v>
      </c>
      <c r="V16" s="7"/>
      <c r="W16" s="7"/>
      <c r="X16" s="7"/>
      <c r="Y16" s="7"/>
      <c r="AA16" s="9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5" t="s">
        <v>12</v>
      </c>
      <c r="B17" s="18"/>
      <c r="C17" s="8" t="s">
        <v>41</v>
      </c>
      <c r="D17" s="7" t="s">
        <v>160</v>
      </c>
      <c r="E17" s="7"/>
      <c r="F17" s="7"/>
      <c r="G17" s="7"/>
      <c r="H17" s="7"/>
      <c r="I17" s="7"/>
      <c r="J17" s="9"/>
      <c r="K17" s="9"/>
      <c r="L17" s="9"/>
      <c r="M17" s="9"/>
      <c r="N17" s="8" t="s">
        <v>8</v>
      </c>
      <c r="V17" s="7"/>
      <c r="W17" s="7"/>
      <c r="X17" s="7"/>
      <c r="AA17" s="9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18"/>
      <c r="C18" s="165" t="s">
        <v>43</v>
      </c>
      <c r="D18" s="7" t="s">
        <v>161</v>
      </c>
      <c r="E18" s="7"/>
      <c r="F18" s="7"/>
      <c r="G18" s="7"/>
      <c r="H18" s="7"/>
      <c r="I18" s="7"/>
      <c r="J18" s="9"/>
      <c r="K18" s="9"/>
      <c r="L18" s="9"/>
      <c r="M18" s="9"/>
      <c r="N18" s="8" t="s">
        <v>8</v>
      </c>
      <c r="O18" s="24" t="s">
        <v>162</v>
      </c>
      <c r="P18" s="27" t="s">
        <v>37</v>
      </c>
      <c r="Q18" s="25" t="s">
        <v>163</v>
      </c>
      <c r="R18" s="25" t="s">
        <v>39</v>
      </c>
      <c r="S18" s="25" t="s">
        <v>164</v>
      </c>
      <c r="T18" s="25" t="s">
        <v>39</v>
      </c>
      <c r="U18" s="25" t="s">
        <v>165</v>
      </c>
      <c r="V18" s="7"/>
      <c r="W18" s="7"/>
      <c r="X18" s="7"/>
      <c r="AA18" s="9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18"/>
      <c r="C19" s="8" t="s">
        <v>65</v>
      </c>
      <c r="D19" s="7" t="s">
        <v>166</v>
      </c>
      <c r="E19" s="7"/>
      <c r="F19" s="7"/>
      <c r="G19" s="7"/>
      <c r="H19" s="7"/>
      <c r="I19" s="7"/>
      <c r="J19" s="9"/>
      <c r="K19" s="9"/>
      <c r="L19" s="9"/>
      <c r="M19" s="9"/>
      <c r="N19" s="8" t="s">
        <v>8</v>
      </c>
      <c r="P19" s="27" t="s">
        <v>37</v>
      </c>
      <c r="Q19" s="166">
        <f>E11</f>
        <v>900</v>
      </c>
      <c r="R19" s="25" t="s">
        <v>39</v>
      </c>
      <c r="S19" s="167">
        <f>G12</f>
        <v>550</v>
      </c>
      <c r="T19" s="25" t="s">
        <v>39</v>
      </c>
      <c r="U19" s="167">
        <f>G13</f>
        <v>220</v>
      </c>
      <c r="V19" s="7"/>
      <c r="W19" s="7"/>
      <c r="X19" s="7"/>
      <c r="AA19" s="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18"/>
      <c r="C20" s="8" t="s">
        <v>63</v>
      </c>
      <c r="D20" s="7" t="s">
        <v>167</v>
      </c>
      <c r="E20" s="7"/>
      <c r="F20" s="7"/>
      <c r="G20" s="7"/>
      <c r="H20" s="7"/>
      <c r="I20" s="7"/>
      <c r="J20" s="9"/>
      <c r="K20" s="9"/>
      <c r="L20" s="9"/>
      <c r="M20" s="9"/>
      <c r="N20" s="8" t="s">
        <v>8</v>
      </c>
      <c r="P20" s="27" t="s">
        <v>37</v>
      </c>
      <c r="Q20" s="168">
        <f>Q19+S19+U19</f>
        <v>1670</v>
      </c>
      <c r="T20" s="169"/>
      <c r="U20"/>
      <c r="V20" s="8"/>
      <c r="W20" s="7"/>
      <c r="X20" s="7"/>
      <c r="AA20" s="9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165"/>
      <c r="D21" s="7"/>
      <c r="E21" s="7"/>
      <c r="F21" s="7"/>
      <c r="G21" s="7"/>
      <c r="H21" s="7"/>
      <c r="I21" s="7"/>
      <c r="J21" s="9"/>
      <c r="K21" s="9"/>
      <c r="L21" s="9"/>
      <c r="M21" s="9"/>
      <c r="N21" s="8" t="s">
        <v>8</v>
      </c>
      <c r="T21" s="78" t="s">
        <v>168</v>
      </c>
      <c r="U21" s="8"/>
      <c r="V21" s="7"/>
      <c r="W21" s="7"/>
      <c r="X21" s="7"/>
      <c r="AA21" s="9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21" t="s">
        <v>169</v>
      </c>
      <c r="B22" s="51" t="s">
        <v>170</v>
      </c>
      <c r="C22" s="7" t="s">
        <v>171</v>
      </c>
      <c r="D22" s="7"/>
      <c r="E22" s="7"/>
      <c r="F22" s="7"/>
      <c r="G22" s="7"/>
      <c r="H22" s="7"/>
      <c r="I22" s="7"/>
      <c r="J22" s="9"/>
      <c r="K22" s="9"/>
      <c r="L22" s="9"/>
      <c r="M22" s="9"/>
      <c r="N22" s="8" t="s">
        <v>8</v>
      </c>
      <c r="W22" s="9"/>
      <c r="Y22" s="9"/>
      <c r="Z22" s="9"/>
      <c r="AA22" s="9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21"/>
      <c r="B23" s="51" t="s">
        <v>170</v>
      </c>
      <c r="C23" s="7" t="s">
        <v>172</v>
      </c>
      <c r="D23" s="7"/>
      <c r="E23" s="7"/>
      <c r="F23" s="7"/>
      <c r="G23" s="7"/>
      <c r="H23" s="7"/>
      <c r="I23" s="7"/>
      <c r="J23" s="9"/>
      <c r="K23" s="9"/>
      <c r="L23" s="9"/>
      <c r="M23" s="9"/>
      <c r="N23" s="8" t="s">
        <v>8</v>
      </c>
      <c r="O23" s="6" t="s">
        <v>173</v>
      </c>
      <c r="V23" s="9"/>
      <c r="Z23" s="9"/>
      <c r="AA23" s="9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7"/>
      <c r="D24" s="7"/>
      <c r="E24" s="7"/>
      <c r="F24" s="7"/>
      <c r="G24" s="7"/>
      <c r="H24" s="7"/>
      <c r="I24" s="7"/>
      <c r="J24" s="9"/>
      <c r="K24" s="9"/>
      <c r="L24" s="9"/>
      <c r="M24" s="9"/>
      <c r="N24" s="8" t="s">
        <v>8</v>
      </c>
      <c r="T24" s="170"/>
      <c r="Z24" s="9"/>
      <c r="AA24" s="9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21" t="s">
        <v>174</v>
      </c>
      <c r="B25" s="9"/>
      <c r="C25" s="171" t="s">
        <v>175</v>
      </c>
      <c r="D25" s="171"/>
      <c r="E25" s="171"/>
      <c r="F25" s="172" t="s">
        <v>176</v>
      </c>
      <c r="G25" s="7"/>
      <c r="H25" s="7"/>
      <c r="I25" s="7"/>
      <c r="J25" s="9"/>
      <c r="K25" s="9"/>
      <c r="L25" s="9"/>
      <c r="M25" s="9"/>
      <c r="N25" s="8" t="s">
        <v>8</v>
      </c>
      <c r="O25" s="24" t="s">
        <v>177</v>
      </c>
      <c r="P25" s="27" t="s">
        <v>37</v>
      </c>
      <c r="Q25" s="8" t="s">
        <v>178</v>
      </c>
      <c r="R25" s="25" t="s">
        <v>39</v>
      </c>
      <c r="S25" s="8" t="s">
        <v>179</v>
      </c>
      <c r="T25" s="25" t="s">
        <v>180</v>
      </c>
      <c r="U25" s="8" t="s">
        <v>181</v>
      </c>
      <c r="W25" s="170"/>
      <c r="Z25" s="9"/>
      <c r="AA25" s="9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173" t="s">
        <v>182</v>
      </c>
      <c r="D26" s="173"/>
      <c r="E26" s="173"/>
      <c r="F26" s="172" t="s">
        <v>183</v>
      </c>
      <c r="G26" s="7"/>
      <c r="H26" s="7"/>
      <c r="I26" s="7"/>
      <c r="J26" s="9"/>
      <c r="K26" s="9"/>
      <c r="L26" s="9"/>
      <c r="M26" s="9"/>
      <c r="N26" s="8" t="s">
        <v>8</v>
      </c>
      <c r="O26" s="7"/>
      <c r="P26" s="27" t="s">
        <v>37</v>
      </c>
      <c r="Q26" s="174">
        <f>E12</f>
        <v>550</v>
      </c>
      <c r="R26" s="25" t="s">
        <v>39</v>
      </c>
      <c r="S26" s="175">
        <f>G14</f>
        <v>1670</v>
      </c>
      <c r="T26" s="176" t="s">
        <v>180</v>
      </c>
      <c r="U26" s="177">
        <f>D12</f>
        <v>0.3</v>
      </c>
      <c r="V26" s="170"/>
      <c r="Z26" s="9"/>
      <c r="AA26" s="9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7"/>
      <c r="D27" s="7"/>
      <c r="E27" s="7"/>
      <c r="F27" s="7"/>
      <c r="G27" s="7"/>
      <c r="H27" s="7"/>
      <c r="I27" s="7"/>
      <c r="J27" s="9"/>
      <c r="K27" s="9"/>
      <c r="L27" s="9"/>
      <c r="M27" s="9"/>
      <c r="N27" s="8" t="s">
        <v>8</v>
      </c>
      <c r="P27" s="27" t="s">
        <v>37</v>
      </c>
      <c r="Q27" s="166">
        <f>Q26</f>
        <v>550</v>
      </c>
      <c r="R27" s="25" t="s">
        <v>39</v>
      </c>
      <c r="S27" s="167">
        <f>S26*U26</f>
        <v>501</v>
      </c>
      <c r="T27" s="178" t="s">
        <v>184</v>
      </c>
      <c r="U27" s="170"/>
      <c r="Z27" s="9"/>
      <c r="AA27" s="9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179" t="s">
        <v>185</v>
      </c>
      <c r="B28" s="9"/>
      <c r="C28" s="180" t="s">
        <v>175</v>
      </c>
      <c r="D28" s="180"/>
      <c r="E28" s="180"/>
      <c r="F28" s="7"/>
      <c r="G28" s="7"/>
      <c r="H28" s="7"/>
      <c r="I28" s="7"/>
      <c r="J28" s="9"/>
      <c r="K28" s="9"/>
      <c r="L28" s="9"/>
      <c r="M28" s="9"/>
      <c r="N28" s="8" t="s">
        <v>8</v>
      </c>
      <c r="O28" s="7"/>
      <c r="P28" s="27" t="s">
        <v>37</v>
      </c>
      <c r="Q28" s="181">
        <f>Q26+S26*U26</f>
        <v>1051</v>
      </c>
      <c r="R28" s="7"/>
      <c r="S28" s="7"/>
      <c r="T28" s="170"/>
      <c r="U28" s="7"/>
      <c r="Z28" s="9"/>
      <c r="AA28" s="9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21"/>
      <c r="B29" s="9"/>
      <c r="C29" s="24" t="s">
        <v>186</v>
      </c>
      <c r="D29" s="7" t="s">
        <v>187</v>
      </c>
      <c r="E29" s="7"/>
      <c r="F29" s="7"/>
      <c r="G29" s="7"/>
      <c r="H29" s="7"/>
      <c r="I29" s="7"/>
      <c r="J29" s="9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27"/>
      <c r="Z29" s="9"/>
      <c r="AA29" s="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179"/>
      <c r="B30" s="9"/>
      <c r="C30" s="24" t="s">
        <v>188</v>
      </c>
      <c r="D30" s="7" t="s">
        <v>189</v>
      </c>
      <c r="E30" s="7"/>
      <c r="F30" s="7"/>
      <c r="G30" s="7"/>
      <c r="H30" s="182" t="s">
        <v>190</v>
      </c>
      <c r="I30" s="7"/>
      <c r="J30" s="9"/>
      <c r="K30" s="9"/>
      <c r="L30" s="9"/>
      <c r="M30" s="9"/>
      <c r="N30" s="8" t="s">
        <v>8</v>
      </c>
      <c r="O30" s="24" t="s">
        <v>191</v>
      </c>
      <c r="P30" s="27" t="s">
        <v>37</v>
      </c>
      <c r="Q30" s="8" t="s">
        <v>192</v>
      </c>
      <c r="R30" s="25" t="s">
        <v>39</v>
      </c>
      <c r="S30" s="8" t="s">
        <v>179</v>
      </c>
      <c r="T30" s="25" t="s">
        <v>180</v>
      </c>
      <c r="U30" s="8" t="s">
        <v>193</v>
      </c>
      <c r="Z30" s="7"/>
      <c r="AA30" s="7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24" t="s">
        <v>194</v>
      </c>
      <c r="D31" s="7" t="s">
        <v>195</v>
      </c>
      <c r="E31" s="7"/>
      <c r="F31" s="7"/>
      <c r="G31" s="7"/>
      <c r="H31" s="182" t="s">
        <v>190</v>
      </c>
      <c r="I31" s="7"/>
      <c r="J31" s="9"/>
      <c r="K31" s="9"/>
      <c r="L31" s="9"/>
      <c r="M31" s="9"/>
      <c r="N31" s="8" t="s">
        <v>8</v>
      </c>
      <c r="O31" s="7"/>
      <c r="P31" s="27" t="s">
        <v>37</v>
      </c>
      <c r="Q31" s="174">
        <f>E13</f>
        <v>220</v>
      </c>
      <c r="R31" s="25" t="s">
        <v>39</v>
      </c>
      <c r="S31" s="174">
        <f>G14</f>
        <v>1670</v>
      </c>
      <c r="T31" s="25" t="s">
        <v>180</v>
      </c>
      <c r="U31" s="17">
        <f>D13</f>
        <v>0.19999999999999996</v>
      </c>
      <c r="W31" s="7"/>
      <c r="X31" s="7"/>
      <c r="Y31" s="7"/>
      <c r="Z31" s="7"/>
      <c r="AA31" s="7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9"/>
      <c r="N32" s="8" t="s">
        <v>8</v>
      </c>
      <c r="P32" s="27" t="s">
        <v>37</v>
      </c>
      <c r="Q32" s="166">
        <f>Q31</f>
        <v>220</v>
      </c>
      <c r="R32" s="25" t="s">
        <v>39</v>
      </c>
      <c r="S32" s="167">
        <f>S31*U31</f>
        <v>333.99999999999994</v>
      </c>
      <c r="T32" s="178" t="s">
        <v>184</v>
      </c>
      <c r="U32" s="170"/>
      <c r="X32" s="7"/>
      <c r="Y32" s="7"/>
      <c r="Z32" s="7"/>
      <c r="AA32" s="7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173" t="s">
        <v>182</v>
      </c>
      <c r="D33" s="81"/>
      <c r="E33" s="81"/>
      <c r="F33" s="172" t="s">
        <v>196</v>
      </c>
      <c r="G33" s="9"/>
      <c r="H33" s="9"/>
      <c r="I33" s="9"/>
      <c r="J33" s="9"/>
      <c r="K33" s="9"/>
      <c r="L33" s="9"/>
      <c r="M33" s="19"/>
      <c r="N33" s="8" t="s">
        <v>8</v>
      </c>
      <c r="O33" s="7"/>
      <c r="P33" s="27" t="s">
        <v>37</v>
      </c>
      <c r="Q33" s="181">
        <f>Q31+S31*U31</f>
        <v>554</v>
      </c>
      <c r="R33" s="7"/>
      <c r="S33" s="7"/>
      <c r="T33" s="7"/>
      <c r="U33" s="7"/>
      <c r="V33" s="7"/>
      <c r="Y33" s="7"/>
      <c r="Z33" s="7"/>
      <c r="AA33" s="7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9"/>
      <c r="K34" s="19"/>
      <c r="L34" s="19"/>
      <c r="M34" s="19"/>
      <c r="N34" s="8" t="s">
        <v>8</v>
      </c>
      <c r="X34" s="7"/>
      <c r="Y34" s="7"/>
      <c r="Z34" s="7"/>
      <c r="AA34" s="7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9"/>
      <c r="K35" s="19"/>
      <c r="L35" s="19"/>
      <c r="M35" s="19"/>
      <c r="N35" s="8" t="s">
        <v>8</v>
      </c>
      <c r="O35" s="183" t="s">
        <v>197</v>
      </c>
      <c r="X35" s="7"/>
      <c r="Y35" s="7"/>
      <c r="Z35" s="7"/>
      <c r="AA35" s="7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9"/>
      <c r="K36" s="19"/>
      <c r="L36" s="19"/>
      <c r="M36" s="19"/>
      <c r="N36" s="8" t="s">
        <v>8</v>
      </c>
      <c r="O36" s="88" t="s">
        <v>198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9"/>
      <c r="K37" s="19"/>
      <c r="L37" s="19"/>
      <c r="M37" s="19"/>
      <c r="N37" s="8" t="s">
        <v>8</v>
      </c>
      <c r="O37" s="88" t="s">
        <v>199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9"/>
      <c r="K38" s="19"/>
      <c r="L38" s="19"/>
      <c r="M38" s="1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9"/>
      <c r="K39" s="19"/>
      <c r="L39" s="19"/>
      <c r="M39" s="1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9"/>
      <c r="K40" s="19"/>
      <c r="L40" s="19"/>
      <c r="M40" s="19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9"/>
      <c r="K41" s="19"/>
      <c r="L41" s="19"/>
      <c r="M41" s="19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9"/>
      <c r="K42" s="19"/>
      <c r="L42" s="19"/>
      <c r="M42" s="19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9"/>
      <c r="K43" s="19"/>
      <c r="L43" s="19"/>
      <c r="M43" s="19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9"/>
      <c r="K44" s="19"/>
      <c r="L44" s="19"/>
      <c r="M44" s="19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9"/>
      <c r="K45" s="19"/>
      <c r="L45" s="19"/>
      <c r="M45" s="19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9"/>
      <c r="K46" s="19"/>
      <c r="L46" s="19"/>
      <c r="M46" s="19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9"/>
      <c r="K47" s="19"/>
      <c r="L47" s="19"/>
      <c r="M47" s="19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9"/>
      <c r="K48" s="19"/>
      <c r="L48" s="19"/>
      <c r="M48" s="19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9"/>
      <c r="K49" s="19"/>
      <c r="L49" s="19"/>
      <c r="M49" s="19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9"/>
      <c r="K50" s="19"/>
      <c r="L50" s="19"/>
      <c r="M50" s="19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9"/>
      <c r="K51" s="19"/>
      <c r="L51" s="19"/>
      <c r="M51" s="19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9"/>
      <c r="K52" s="19"/>
      <c r="L52" s="19"/>
      <c r="M52" s="19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9"/>
      <c r="K53" s="19"/>
      <c r="L53" s="19"/>
      <c r="M53" s="19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9"/>
      <c r="K54" s="19"/>
      <c r="L54" s="19"/>
      <c r="M54" s="19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9"/>
      <c r="K55" s="19"/>
      <c r="L55" s="19"/>
      <c r="M55" s="19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9"/>
      <c r="K56" s="19"/>
      <c r="L56" s="19"/>
      <c r="M56" s="19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9"/>
      <c r="K57" s="19"/>
      <c r="L57" s="19"/>
      <c r="M57" s="19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9"/>
      <c r="K58" s="19"/>
      <c r="L58" s="19"/>
      <c r="M58" s="19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9"/>
      <c r="K59" s="19"/>
      <c r="L59" s="19"/>
      <c r="M59" s="19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Schedule P Q1</vt:lpstr>
      <vt:lpstr>Schedule P Q2</vt:lpstr>
      <vt:lpstr>Schedule P Q3</vt:lpstr>
      <vt:lpstr>Schedule P Q4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2021-06-17T13:22:12Z</dcterms:modified>
</cp:coreProperties>
</file>