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-6US\POWER PACK\"/>
    </mc:Choice>
  </mc:AlternateContent>
  <bookViews>
    <workbookView xWindow="0" yWindow="0" windowWidth="24000" windowHeight="9735"/>
  </bookViews>
  <sheets>
    <sheet name="TOC" sheetId="1" r:id="rId1"/>
    <sheet name="Income Statement (v1)" sheetId="7" r:id="rId2"/>
    <sheet name="Policyholder's Surplus" sheetId="5" r:id="rId3"/>
    <sheet name="Income Statement (v2)" sheetId="8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1" i="8" l="1"/>
  <c r="W25" i="8"/>
  <c r="W21" i="8"/>
  <c r="W22" i="8"/>
  <c r="W20" i="8"/>
  <c r="W23" i="8"/>
  <c r="R13" i="8"/>
  <c r="R12" i="8"/>
  <c r="U29" i="8"/>
  <c r="W24" i="8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AE3" i="5"/>
  <c r="P24" i="7"/>
  <c r="P23" i="7"/>
  <c r="P22" i="7"/>
  <c r="AD21" i="7"/>
  <c r="P21" i="7"/>
  <c r="AD20" i="7"/>
  <c r="AD19" i="7"/>
  <c r="AD18" i="7"/>
  <c r="AD17" i="7"/>
  <c r="AD16" i="7"/>
  <c r="T16" i="7"/>
  <c r="P16" i="7"/>
  <c r="AD15" i="7"/>
  <c r="AD14" i="7"/>
  <c r="AD11" i="7"/>
  <c r="AD10" i="7"/>
  <c r="T12" i="7"/>
  <c r="R12" i="7"/>
  <c r="AD5" i="7"/>
  <c r="U28" i="8" l="1"/>
  <c r="T33" i="8"/>
  <c r="R35" i="8"/>
  <c r="P1" i="8" s="1"/>
  <c r="T8" i="5"/>
  <c r="V8" i="5" s="1"/>
  <c r="T17" i="5"/>
  <c r="X17" i="5" s="1"/>
  <c r="T10" i="5"/>
  <c r="V10" i="5" s="1"/>
  <c r="T18" i="5"/>
  <c r="V18" i="5" s="1"/>
  <c r="T12" i="5"/>
  <c r="V12" i="5" s="1"/>
  <c r="T16" i="5"/>
  <c r="V16" i="5" s="1"/>
  <c r="AF3" i="5"/>
  <c r="T9" i="5"/>
  <c r="V9" i="5" s="1"/>
  <c r="T13" i="5"/>
  <c r="V13" i="5" s="1"/>
  <c r="T11" i="5"/>
  <c r="V11" i="5" s="1"/>
  <c r="T15" i="5"/>
  <c r="V15" i="5" s="1"/>
  <c r="P27" i="7"/>
  <c r="V23" i="5" l="1"/>
  <c r="T14" i="5"/>
  <c r="X14" i="5" s="1"/>
  <c r="T22" i="5"/>
  <c r="X22" i="5" s="1"/>
  <c r="T6" i="5"/>
  <c r="T20" i="5"/>
  <c r="X20" i="5" s="1"/>
  <c r="T19" i="5"/>
  <c r="X19" i="5" s="1"/>
  <c r="P25" i="7"/>
  <c r="AF5" i="7"/>
  <c r="AG5" i="7" s="1"/>
  <c r="T17" i="7"/>
  <c r="AF11" i="7"/>
  <c r="AG11" i="7" s="1"/>
  <c r="P12" i="7"/>
  <c r="P28" i="7"/>
  <c r="P26" i="7"/>
  <c r="AF10" i="7"/>
  <c r="AG10" i="7" s="1"/>
  <c r="P17" i="7"/>
  <c r="V27" i="5" l="1"/>
  <c r="X6" i="5"/>
  <c r="X23" i="5" s="1"/>
  <c r="Z23" i="5" s="1"/>
  <c r="Q3" i="5" s="1"/>
  <c r="T23" i="5"/>
  <c r="V26" i="5"/>
  <c r="V28" i="5" s="1"/>
  <c r="P18" i="7"/>
  <c r="S7" i="7"/>
  <c r="S6" i="7"/>
  <c r="P29" i="7"/>
  <c r="X12" i="7"/>
  <c r="S5" i="7"/>
  <c r="V12" i="7"/>
  <c r="S8" i="7" l="1"/>
  <c r="P13" i="7"/>
</calcChain>
</file>

<file path=xl/sharedStrings.xml><?xml version="1.0" encoding="utf-8"?>
<sst xmlns="http://schemas.openxmlformats.org/spreadsheetml/2006/main" count="549" uniqueCount="161">
  <si>
    <t>Question</t>
  </si>
  <si>
    <t>Sheet</t>
  </si>
  <si>
    <t>Type</t>
  </si>
  <si>
    <t>Reading:</t>
  </si>
  <si>
    <t>Model:</t>
  </si>
  <si>
    <t>Problem Type:</t>
  </si>
  <si>
    <t>Given</t>
  </si>
  <si>
    <t>Return to TOC</t>
  </si>
  <si>
    <t>|</t>
  </si>
  <si>
    <t>CY</t>
  </si>
  <si>
    <t>CY-1</t>
  </si>
  <si>
    <t>Find</t>
  </si>
  <si>
    <t>B</t>
  </si>
  <si>
    <t>=</t>
  </si>
  <si>
    <t>+</t>
  </si>
  <si>
    <t>prior</t>
  </si>
  <si>
    <t>C</t>
  </si>
  <si>
    <t>Income Statement (v1)</t>
  </si>
  <si>
    <t>Income Statement (v2)</t>
  </si>
  <si>
    <t>Odomirok - Chapter 8/9</t>
  </si>
  <si>
    <t>Problem Creation</t>
  </si>
  <si>
    <t>2018.Spring #10</t>
  </si>
  <si>
    <t>statutory net income (version 1)</t>
  </si>
  <si>
    <t>Just apply the formulas in the wiki (see further down for details)</t>
  </si>
  <si>
    <t>check</t>
  </si>
  <si>
    <t>CY written premium (year x)</t>
  </si>
  <si>
    <t>U/W income</t>
  </si>
  <si>
    <t>LR:</t>
  </si>
  <si>
    <t>CY earned premium (year x)</t>
  </si>
  <si>
    <t>net investment income</t>
  </si>
  <si>
    <t>AY ultimate loss (year x)</t>
  </si>
  <si>
    <t>other income</t>
  </si>
  <si>
    <t>change in AY ultimate loss (year x-1 &amp; prior)</t>
  </si>
  <si>
    <t>other U/W</t>
  </si>
  <si>
    <t>investment</t>
  </si>
  <si>
    <t>LAE:</t>
  </si>
  <si>
    <t>LAE</t>
  </si>
  <si>
    <t>expense</t>
  </si>
  <si>
    <t>TOTAL</t>
  </si>
  <si>
    <t>CYEP</t>
  </si>
  <si>
    <t>-</t>
  </si>
  <si>
    <t>AYUL</t>
  </si>
  <si>
    <t>chg(AYUL)</t>
  </si>
  <si>
    <t>inc'd LAE</t>
  </si>
  <si>
    <t>inc'd other expense</t>
  </si>
  <si>
    <t>other:</t>
  </si>
  <si>
    <t>expenses incurred</t>
  </si>
  <si>
    <t>expenses paid</t>
  </si>
  <si>
    <t>net investment income earned</t>
  </si>
  <si>
    <t>net realized capital gains</t>
  </si>
  <si>
    <t>net unrealized capital gains</t>
  </si>
  <si>
    <t>net gain from agents' or premium balances charged off</t>
  </si>
  <si>
    <t>finance &amp; service charges not in premiums</t>
  </si>
  <si>
    <t>aggregate write-ins for miscellaneous income</t>
  </si>
  <si>
    <t>dividends to policyholders</t>
  </si>
  <si>
    <t xml:space="preserve">+  </t>
  </si>
  <si>
    <t>dividends to stockholders</t>
  </si>
  <si>
    <t xml:space="preserve">-  </t>
  </si>
  <si>
    <t>CY statutory net income</t>
  </si>
  <si>
    <t>Policyholder's Surplus</t>
  </si>
  <si>
    <t>Statutory income (easier version)</t>
  </si>
  <si>
    <t>Statutory income (HARDER version)</t>
  </si>
  <si>
    <t>Calculating surplus using financial statement data</t>
  </si>
  <si>
    <t>2017.Fall #10</t>
  </si>
  <si>
    <t>policyholder's surplus</t>
  </si>
  <si>
    <t>surplus</t>
  </si>
  <si>
    <t>System:</t>
  </si>
  <si>
    <t>Classification</t>
  </si>
  <si>
    <t>original problem</t>
  </si>
  <si>
    <t>base factors</t>
  </si>
  <si>
    <t>item</t>
  </si>
  <si>
    <t>+/-</t>
  </si>
  <si>
    <t>current (unless otherwise stated)</t>
  </si>
  <si>
    <t>value</t>
  </si>
  <si>
    <t>net income</t>
  </si>
  <si>
    <t>other</t>
  </si>
  <si>
    <t>A</t>
  </si>
  <si>
    <t>prior policyholder's surplus</t>
  </si>
  <si>
    <t>NWP</t>
  </si>
  <si>
    <t>--------</t>
  </si>
  <si>
    <t>NEP</t>
  </si>
  <si>
    <t>D</t>
  </si>
  <si>
    <t>incurred losses</t>
  </si>
  <si>
    <t>E</t>
  </si>
  <si>
    <t>F</t>
  </si>
  <si>
    <t>other U/W expenses</t>
  </si>
  <si>
    <t>G</t>
  </si>
  <si>
    <t>H</t>
  </si>
  <si>
    <t>net realized capital gains less tax</t>
  </si>
  <si>
    <t>I</t>
  </si>
  <si>
    <t>net unrealized capital gains less tax</t>
  </si>
  <si>
    <t>+ chg</t>
  </si>
  <si>
    <t>J</t>
  </si>
  <si>
    <t>K</t>
  </si>
  <si>
    <t>L</t>
  </si>
  <si>
    <t>M</t>
  </si>
  <si>
    <t>federal &amp; foreign taxes</t>
  </si>
  <si>
    <t>N</t>
  </si>
  <si>
    <t>net deferred income tax</t>
  </si>
  <si>
    <t>O</t>
  </si>
  <si>
    <t>provision for reinsurance</t>
  </si>
  <si>
    <t>- chg</t>
  </si>
  <si>
    <t>P</t>
  </si>
  <si>
    <t>total assets</t>
  </si>
  <si>
    <t>Q</t>
  </si>
  <si>
    <t>non-admitted assets</t>
  </si>
  <si>
    <t>current year's policyholder's surplus</t>
  </si>
  <si>
    <t>Note:</t>
  </si>
  <si>
    <t>Hint:</t>
  </si>
  <si>
    <r>
      <t xml:space="preserve">It helps to figure out which items in the table count as </t>
    </r>
    <r>
      <rPr>
        <b/>
        <sz val="11"/>
        <color theme="1"/>
        <rFont val="Calibri"/>
        <family val="2"/>
        <scheme val="minor"/>
      </rPr>
      <t>income</t>
    </r>
    <r>
      <rPr>
        <sz val="11"/>
        <color theme="1"/>
        <rFont val="Calibri"/>
        <family val="2"/>
        <scheme val="minor"/>
      </rPr>
      <t xml:space="preserve"> and which items</t>
    </r>
  </si>
  <si>
    <t>direct charges to surplus</t>
  </si>
  <si>
    <t xml:space="preserve">  &lt;== sum(other) - prior surpus</t>
  </si>
  <si>
    <r>
      <t xml:space="preserve">count as </t>
    </r>
    <r>
      <rPr>
        <b/>
        <sz val="11"/>
        <color theme="1"/>
        <rFont val="Calibri"/>
        <family val="2"/>
        <scheme val="minor"/>
      </rPr>
      <t>direct charges to surplus</t>
    </r>
    <r>
      <rPr>
        <sz val="11"/>
        <color theme="1"/>
        <rFont val="Calibri"/>
        <family val="2"/>
        <scheme val="minor"/>
      </rPr>
      <t>.</t>
    </r>
  </si>
  <si>
    <t>change in surplus</t>
  </si>
  <si>
    <r>
      <t xml:space="preserve">That's because </t>
    </r>
    <r>
      <rPr>
        <b/>
        <sz val="11"/>
        <color theme="1"/>
        <rFont val="Calibri"/>
        <family val="2"/>
        <scheme val="minor"/>
      </rPr>
      <t>direct charges to surplus</t>
    </r>
    <r>
      <rPr>
        <sz val="11"/>
        <color theme="1"/>
        <rFont val="Calibri"/>
        <family val="2"/>
        <scheme val="minor"/>
      </rPr>
      <t xml:space="preserve"> are treated differently. They do not flow</t>
    </r>
  </si>
  <si>
    <r>
      <t xml:space="preserve">through the income statement on their way to surplus. They go </t>
    </r>
    <r>
      <rPr>
        <b/>
        <sz val="11"/>
        <color theme="1"/>
        <rFont val="Calibri"/>
        <family val="2"/>
        <scheme val="minor"/>
      </rPr>
      <t>directly</t>
    </r>
    <r>
      <rPr>
        <sz val="11"/>
        <color theme="1"/>
        <rFont val="Calibri"/>
        <family val="2"/>
        <scheme val="minor"/>
      </rPr>
      <t xml:space="preserve"> to surplus.</t>
    </r>
  </si>
  <si>
    <r>
      <t>NI</t>
    </r>
    <r>
      <rPr>
        <b/>
        <vertAlign val="subscript"/>
        <sz val="11"/>
        <color rgb="FF00B050"/>
        <rFont val="Calibri"/>
        <family val="2"/>
        <scheme val="minor"/>
      </rPr>
      <t>CY</t>
    </r>
    <r>
      <rPr>
        <sz val="11"/>
        <rFont val="Calibri"/>
        <family val="2"/>
        <scheme val="minor"/>
      </rPr>
      <t xml:space="preserve">   =</t>
    </r>
  </si>
  <si>
    <t>2017.Fall #9</t>
  </si>
  <si>
    <t>statutory net income (version 2)</t>
  </si>
  <si>
    <t>Liabilities, Surplus, and Other Funds</t>
  </si>
  <si>
    <t>current</t>
  </si>
  <si>
    <t>year</t>
  </si>
  <si>
    <r>
      <t>Apply the formula to find NI</t>
    </r>
    <r>
      <rPr>
        <b/>
        <vertAlign val="subscript"/>
        <sz val="11"/>
        <color rgb="FF00B050"/>
        <rFont val="Calibri"/>
        <family val="2"/>
        <scheme val="minor"/>
      </rPr>
      <t>CY</t>
    </r>
    <r>
      <rPr>
        <sz val="11"/>
        <color theme="1"/>
        <rFont val="Calibri"/>
        <family val="2"/>
        <scheme val="minor"/>
      </rPr>
      <t>:</t>
    </r>
  </si>
  <si>
    <t>* provision for reinsurance</t>
  </si>
  <si>
    <t>surplus notes</t>
  </si>
  <si>
    <r>
      <t>surplus</t>
    </r>
    <r>
      <rPr>
        <b/>
        <vertAlign val="subscript"/>
        <sz val="11"/>
        <color rgb="FF00B050"/>
        <rFont val="Calibri"/>
        <family val="2"/>
        <scheme val="minor"/>
      </rPr>
      <t>CY</t>
    </r>
    <r>
      <rPr>
        <sz val="11"/>
        <color theme="1"/>
        <rFont val="Calibri"/>
        <family val="2"/>
        <scheme val="minor"/>
      </rPr>
      <t xml:space="preserve">   =   surplus</t>
    </r>
    <r>
      <rPr>
        <b/>
        <vertAlign val="subscript"/>
        <sz val="11"/>
        <color rgb="FFFF0000"/>
        <rFont val="Calibri"/>
        <family val="2"/>
        <scheme val="minor"/>
      </rPr>
      <t>CY-1</t>
    </r>
    <r>
      <rPr>
        <sz val="11"/>
        <color theme="1"/>
        <rFont val="Calibri"/>
        <family val="2"/>
        <scheme val="minor"/>
      </rPr>
      <t xml:space="preserve">   +   NI</t>
    </r>
    <r>
      <rPr>
        <b/>
        <vertAlign val="subscript"/>
        <sz val="11"/>
        <color rgb="FF00B050"/>
        <rFont val="Calibri"/>
        <family val="2"/>
        <scheme val="minor"/>
      </rPr>
      <t>CY</t>
    </r>
    <r>
      <rPr>
        <sz val="11"/>
        <color theme="1"/>
        <rFont val="Calibri"/>
        <family val="2"/>
        <scheme val="minor"/>
      </rPr>
      <t xml:space="preserve">   +   (direct charge to surplus)</t>
    </r>
    <r>
      <rPr>
        <b/>
        <vertAlign val="subscript"/>
        <sz val="11"/>
        <color rgb="FF00B050"/>
        <rFont val="Calibri"/>
        <family val="2"/>
        <scheme val="minor"/>
      </rPr>
      <t>CY</t>
    </r>
  </si>
  <si>
    <t>gross paid-in &amp; contributed surplus</t>
  </si>
  <si>
    <t>PH surplus</t>
  </si>
  <si>
    <t>We know:</t>
  </si>
  <si>
    <r>
      <t>surplus</t>
    </r>
    <r>
      <rPr>
        <b/>
        <vertAlign val="subscript"/>
        <sz val="11"/>
        <color rgb="FF00B050"/>
        <rFont val="Calibri"/>
        <family val="2"/>
        <scheme val="minor"/>
      </rPr>
      <t>CY</t>
    </r>
  </si>
  <si>
    <t>* change</t>
  </si>
  <si>
    <r>
      <t>surplus</t>
    </r>
    <r>
      <rPr>
        <b/>
        <vertAlign val="subscript"/>
        <sz val="11"/>
        <color rgb="FFFF0000"/>
        <rFont val="Calibri"/>
        <family val="2"/>
        <scheme val="minor"/>
      </rPr>
      <t>CY-1</t>
    </r>
  </si>
  <si>
    <t>Nonadmitted Assets</t>
  </si>
  <si>
    <t>The hard part is calculating:</t>
  </si>
  <si>
    <r>
      <t>(direct charge to surplus)</t>
    </r>
    <r>
      <rPr>
        <b/>
        <vertAlign val="subscript"/>
        <sz val="11"/>
        <color rgb="FF00B050"/>
        <rFont val="Calibri"/>
        <family val="2"/>
        <scheme val="minor"/>
      </rPr>
      <t>CY</t>
    </r>
  </si>
  <si>
    <r>
      <rPr>
        <sz val="11"/>
        <color rgb="FFFF0000"/>
        <rFont val="Calibri"/>
        <family val="2"/>
        <scheme val="minor"/>
      </rPr>
      <t>* change</t>
    </r>
    <r>
      <rPr>
        <sz val="11"/>
        <color theme="1"/>
        <rFont val="Calibri"/>
        <family val="2"/>
        <scheme val="minor"/>
      </rPr>
      <t xml:space="preserve"> = </t>
    </r>
    <r>
      <rPr>
        <sz val="11"/>
        <color rgb="FFFF0000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 xml:space="preserve"> [ (current year) </t>
    </r>
    <r>
      <rPr>
        <sz val="11"/>
        <color rgb="FFFF0000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 xml:space="preserve"> (prior year) ]</t>
    </r>
  </si>
  <si>
    <t>The componenets are:</t>
  </si>
  <si>
    <t>Capital Gains/Losses</t>
  </si>
  <si>
    <t>realized gains on sales/maturity</t>
  </si>
  <si>
    <t>other surplus changes:</t>
  </si>
  <si>
    <t>other realized adjustments</t>
  </si>
  <si>
    <t>changes in unrealized capital gains</t>
  </si>
  <si>
    <t xml:space="preserve">    total capital gain</t>
  </si>
  <si>
    <t>changes in unrealized foreign exchange</t>
  </si>
  <si>
    <r>
      <rPr>
        <sz val="11"/>
        <color rgb="FF0070C0"/>
        <rFont val="Calibri"/>
        <family val="2"/>
        <scheme val="minor"/>
      </rPr>
      <t>* change</t>
    </r>
    <r>
      <rPr>
        <sz val="11"/>
        <color theme="1"/>
        <rFont val="Calibri"/>
        <family val="2"/>
        <scheme val="minor"/>
      </rPr>
      <t xml:space="preserve"> in unrealized capital gain</t>
    </r>
  </si>
  <si>
    <t>changes in deferred income tax</t>
  </si>
  <si>
    <r>
      <rPr>
        <sz val="11"/>
        <color rgb="FF0070C0"/>
        <rFont val="Calibri"/>
        <family val="2"/>
        <scheme val="minor"/>
      </rPr>
      <t>* change</t>
    </r>
    <r>
      <rPr>
        <sz val="11"/>
        <color theme="1"/>
        <rFont val="Calibri"/>
        <family val="2"/>
        <scheme val="minor"/>
      </rPr>
      <t xml:space="preserve"> in unrealized foreign exchange</t>
    </r>
  </si>
  <si>
    <t>changes in nonadmitted assets</t>
  </si>
  <si>
    <t xml:space="preserve">  &lt;== sign reversed</t>
  </si>
  <si>
    <t>changes in provision for reinsurance</t>
  </si>
  <si>
    <r>
      <rPr>
        <sz val="11"/>
        <color rgb="FF0070C0"/>
        <rFont val="Calibri"/>
        <family val="2"/>
        <scheme val="minor"/>
      </rPr>
      <t>* change</t>
    </r>
    <r>
      <rPr>
        <sz val="11"/>
        <color theme="1"/>
        <rFont val="Calibri"/>
        <family val="2"/>
        <scheme val="minor"/>
      </rPr>
      <t xml:space="preserve"> = </t>
    </r>
    <r>
      <rPr>
        <sz val="11"/>
        <color rgb="FF0070C0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 [ (current year) </t>
    </r>
    <r>
      <rPr>
        <sz val="11"/>
        <color rgb="FFFF0000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 xml:space="preserve"> (prior year) ]</t>
    </r>
  </si>
  <si>
    <t>cumulative effect of accounting principle change</t>
  </si>
  <si>
    <t>additional capital contributions</t>
  </si>
  <si>
    <t>change in surplus notes</t>
  </si>
  <si>
    <t>change in paid-in surplus</t>
  </si>
  <si>
    <t>stockholder dividends</t>
  </si>
  <si>
    <t>Current year statutory income</t>
  </si>
  <si>
    <t>Finally:</t>
  </si>
  <si>
    <r>
      <t xml:space="preserve">   (sum the above items in </t>
    </r>
    <r>
      <rPr>
        <i/>
        <sz val="11"/>
        <color rgb="FF00B0F0"/>
        <rFont val="Calibri"/>
        <family val="2"/>
        <scheme val="minor"/>
      </rPr>
      <t>blue</t>
    </r>
    <r>
      <rPr>
        <i/>
        <sz val="11"/>
        <color theme="1"/>
        <rFont val="Calibri"/>
        <family val="2"/>
        <scheme val="minor"/>
      </rPr>
      <t>)</t>
    </r>
  </si>
  <si>
    <r>
      <t>It's now easy to solve for NI</t>
    </r>
    <r>
      <rPr>
        <b/>
        <vertAlign val="subscript"/>
        <sz val="11"/>
        <color rgb="FF00B050"/>
        <rFont val="Calibri"/>
        <family val="2"/>
        <scheme val="minor"/>
      </rPr>
      <t>CY</t>
    </r>
    <r>
      <rPr>
        <sz val="11"/>
        <rFont val="Calibri"/>
        <family val="2"/>
        <scheme val="minor"/>
      </rPr>
      <t>:</t>
    </r>
  </si>
  <si>
    <t>Exam 6U: Income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</si>
</sst>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vertAlign val="subscript"/>
      <sz val="11"/>
      <color rgb="FF00B050"/>
      <name val="Calibri"/>
      <family val="2"/>
      <scheme val="minor"/>
    </font>
    <font>
      <b/>
      <vertAlign val="subscript"/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</cellStyleXfs>
  <cellXfs count="127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0" fontId="3" fillId="2" borderId="0" xfId="1" applyFill="1" applyAlignment="1">
      <alignment horizontal="center"/>
    </xf>
    <xf numFmtId="0" fontId="0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3" fillId="2" borderId="0" xfId="1" applyFill="1" applyAlignment="1">
      <alignment horizontal="right"/>
    </xf>
    <xf numFmtId="0" fontId="0" fillId="0" borderId="0" xfId="0" quotePrefix="1" applyAlignment="1">
      <alignment horizontal="left"/>
    </xf>
    <xf numFmtId="0" fontId="0" fillId="0" borderId="10" xfId="0" applyFont="1" applyBorder="1"/>
    <xf numFmtId="3" fontId="0" fillId="0" borderId="0" xfId="0" applyNumberFormat="1" applyAlignment="1">
      <alignment horizontal="center"/>
    </xf>
    <xf numFmtId="4" fontId="0" fillId="0" borderId="0" xfId="0" applyNumberFormat="1"/>
    <xf numFmtId="3" fontId="1" fillId="0" borderId="0" xfId="0" applyNumberFormat="1" applyFont="1"/>
    <xf numFmtId="0" fontId="0" fillId="0" borderId="11" xfId="0" applyFont="1" applyBorder="1"/>
    <xf numFmtId="0" fontId="0" fillId="0" borderId="0" xfId="0" quotePrefix="1" applyFont="1" applyAlignment="1">
      <alignment horizontal="center"/>
    </xf>
    <xf numFmtId="0" fontId="12" fillId="0" borderId="0" xfId="0" applyFont="1"/>
    <xf numFmtId="0" fontId="0" fillId="0" borderId="0" xfId="0" applyFont="1" applyAlignment="1">
      <alignment horizontal="center"/>
    </xf>
    <xf numFmtId="0" fontId="5" fillId="0" borderId="0" xfId="0" applyFont="1"/>
    <xf numFmtId="3" fontId="0" fillId="3" borderId="0" xfId="0" applyNumberFormat="1" applyFill="1" applyBorder="1"/>
    <xf numFmtId="3" fontId="0" fillId="3" borderId="7" xfId="0" applyNumberFormat="1" applyFill="1" applyBorder="1"/>
    <xf numFmtId="3" fontId="0" fillId="0" borderId="0" xfId="0" applyNumberFormat="1" applyBorder="1"/>
    <xf numFmtId="3" fontId="0" fillId="0" borderId="1" xfId="0" applyNumberFormat="1" applyBorder="1"/>
    <xf numFmtId="3" fontId="0" fillId="3" borderId="6" xfId="0" applyNumberFormat="1" applyFill="1" applyBorder="1"/>
    <xf numFmtId="3" fontId="0" fillId="0" borderId="3" xfId="0" applyNumberFormat="1" applyBorder="1"/>
    <xf numFmtId="0" fontId="9" fillId="0" borderId="0" xfId="0" applyFont="1"/>
    <xf numFmtId="0" fontId="10" fillId="0" borderId="0" xfId="0" applyFont="1"/>
    <xf numFmtId="3" fontId="6" fillId="4" borderId="0" xfId="3" applyNumberFormat="1"/>
    <xf numFmtId="0" fontId="0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3" fontId="0" fillId="3" borderId="4" xfId="0" applyNumberFormat="1" applyFont="1" applyFill="1" applyBorder="1"/>
    <xf numFmtId="0" fontId="15" fillId="4" borderId="9" xfId="3" applyFont="1" applyBorder="1" applyAlignment="1">
      <alignment horizontal="center"/>
    </xf>
    <xf numFmtId="164" fontId="6" fillId="4" borderId="11" xfId="3" applyNumberFormat="1" applyBorder="1" applyAlignment="1">
      <alignment horizontal="center"/>
    </xf>
    <xf numFmtId="164" fontId="0" fillId="0" borderId="0" xfId="2" applyNumberFormat="1" applyFont="1"/>
    <xf numFmtId="0" fontId="9" fillId="0" borderId="0" xfId="0" applyFont="1" applyAlignment="1">
      <alignment horizontal="center"/>
    </xf>
    <xf numFmtId="0" fontId="0" fillId="0" borderId="8" xfId="0" applyFont="1" applyBorder="1"/>
    <xf numFmtId="0" fontId="0" fillId="0" borderId="0" xfId="0" applyFont="1" applyBorder="1"/>
    <xf numFmtId="0" fontId="0" fillId="0" borderId="7" xfId="0" applyFont="1" applyBorder="1"/>
    <xf numFmtId="3" fontId="0" fillId="3" borderId="7" xfId="0" applyNumberFormat="1" applyFont="1" applyFill="1" applyBorder="1"/>
    <xf numFmtId="0" fontId="0" fillId="0" borderId="5" xfId="0" applyFont="1" applyBorder="1"/>
    <xf numFmtId="0" fontId="0" fillId="0" borderId="1" xfId="0" applyFont="1" applyBorder="1"/>
    <xf numFmtId="0" fontId="0" fillId="0" borderId="6" xfId="0" applyFont="1" applyBorder="1"/>
    <xf numFmtId="3" fontId="0" fillId="3" borderId="6" xfId="0" applyNumberFormat="1" applyFont="1" applyFill="1" applyBorder="1"/>
    <xf numFmtId="3" fontId="6" fillId="4" borderId="3" xfId="3" applyNumberFormat="1" applyBorder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5" fillId="4" borderId="2" xfId="3" applyFont="1" applyBorder="1" applyAlignment="1">
      <alignment horizontal="center"/>
    </xf>
    <xf numFmtId="164" fontId="6" fillId="4" borderId="4" xfId="2" applyNumberFormat="1" applyFont="1" applyFill="1" applyBorder="1"/>
    <xf numFmtId="0" fontId="0" fillId="0" borderId="6" xfId="0" applyFont="1" applyBorder="1" applyAlignment="1">
      <alignment horizontal="center"/>
    </xf>
    <xf numFmtId="0" fontId="15" fillId="4" borderId="5" xfId="3" applyFont="1" applyBorder="1" applyAlignment="1">
      <alignment horizontal="center"/>
    </xf>
    <xf numFmtId="164" fontId="6" fillId="4" borderId="6" xfId="2" applyNumberFormat="1" applyFont="1" applyFill="1" applyBorder="1"/>
    <xf numFmtId="3" fontId="0" fillId="3" borderId="0" xfId="0" applyNumberFormat="1" applyFont="1" applyFill="1" applyBorder="1"/>
    <xf numFmtId="3" fontId="0" fillId="0" borderId="7" xfId="0" applyNumberFormat="1" applyFont="1" applyBorder="1"/>
    <xf numFmtId="3" fontId="0" fillId="3" borderId="1" xfId="0" applyNumberFormat="1" applyFont="1" applyFill="1" applyBorder="1"/>
    <xf numFmtId="3" fontId="0" fillId="0" borderId="6" xfId="0" applyNumberFormat="1" applyFont="1" applyBorder="1"/>
    <xf numFmtId="3" fontId="16" fillId="0" borderId="0" xfId="0" applyNumberFormat="1" applyFont="1" applyAlignment="1">
      <alignment horizontal="center"/>
    </xf>
    <xf numFmtId="10" fontId="6" fillId="4" borderId="15" xfId="3" applyNumberFormat="1" applyBorder="1"/>
    <xf numFmtId="10" fontId="6" fillId="4" borderId="13" xfId="3" applyNumberFormat="1" applyBorder="1"/>
    <xf numFmtId="3" fontId="16" fillId="0" borderId="0" xfId="0" applyNumberFormat="1" applyFont="1"/>
    <xf numFmtId="10" fontId="6" fillId="4" borderId="14" xfId="3" applyNumberFormat="1" applyBorder="1"/>
    <xf numFmtId="0" fontId="0" fillId="0" borderId="0" xfId="0" quotePrefix="1" applyFont="1" applyAlignment="1">
      <alignment horizontal="right"/>
    </xf>
    <xf numFmtId="3" fontId="6" fillId="4" borderId="9" xfId="3" applyNumberFormat="1" applyBorder="1" applyAlignment="1">
      <alignment horizontal="center"/>
    </xf>
    <xf numFmtId="165" fontId="0" fillId="0" borderId="10" xfId="0" applyNumberFormat="1" applyFont="1" applyBorder="1" applyAlignment="1">
      <alignment horizontal="center"/>
    </xf>
    <xf numFmtId="165" fontId="0" fillId="0" borderId="11" xfId="0" applyNumberFormat="1" applyFont="1" applyBorder="1" applyAlignment="1">
      <alignment horizontal="center"/>
    </xf>
    <xf numFmtId="3" fontId="0" fillId="7" borderId="0" xfId="0" applyNumberFormat="1" applyFont="1" applyFill="1" applyAlignment="1">
      <alignment horizontal="centerContinuous"/>
    </xf>
    <xf numFmtId="0" fontId="1" fillId="0" borderId="2" xfId="0" applyFont="1" applyBorder="1" applyAlignment="1">
      <alignment horizontal="centerContinuous"/>
    </xf>
    <xf numFmtId="0" fontId="0" fillId="0" borderId="4" xfId="0" applyFont="1" applyBorder="1" applyAlignment="1">
      <alignment horizontal="centerContinuous"/>
    </xf>
    <xf numFmtId="0" fontId="1" fillId="0" borderId="4" xfId="0" applyFont="1" applyBorder="1" applyAlignment="1">
      <alignment horizontal="centerContinuous"/>
    </xf>
    <xf numFmtId="3" fontId="1" fillId="0" borderId="1" xfId="0" applyNumberFormat="1" applyFont="1" applyBorder="1"/>
    <xf numFmtId="0" fontId="14" fillId="0" borderId="1" xfId="4" applyNumberFormat="1" applyFont="1" applyFill="1" applyBorder="1" applyAlignment="1">
      <alignment horizontal="right"/>
    </xf>
    <xf numFmtId="3" fontId="1" fillId="0" borderId="6" xfId="0" quotePrefix="1" applyNumberFormat="1" applyFont="1" applyBorder="1" applyAlignment="1">
      <alignment horizontal="center"/>
    </xf>
    <xf numFmtId="3" fontId="1" fillId="7" borderId="14" xfId="0" applyNumberFormat="1" applyFont="1" applyFill="1" applyBorder="1" applyAlignment="1">
      <alignment horizontal="center"/>
    </xf>
    <xf numFmtId="0" fontId="0" fillId="0" borderId="1" xfId="0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3" fontId="0" fillId="3" borderId="0" xfId="0" applyNumberFormat="1" applyFill="1"/>
    <xf numFmtId="0" fontId="6" fillId="4" borderId="7" xfId="3" applyNumberFormat="1" applyBorder="1" applyAlignment="1">
      <alignment horizontal="center"/>
    </xf>
    <xf numFmtId="3" fontId="0" fillId="0" borderId="13" xfId="0" applyNumberFormat="1" applyBorder="1"/>
    <xf numFmtId="3" fontId="0" fillId="0" borderId="7" xfId="0" quotePrefix="1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3" borderId="1" xfId="0" applyNumberFormat="1" applyFill="1" applyBorder="1"/>
    <xf numFmtId="3" fontId="6" fillId="4" borderId="6" xfId="3" applyNumberFormat="1" applyBorder="1" applyAlignment="1">
      <alignment horizontal="center"/>
    </xf>
    <xf numFmtId="3" fontId="0" fillId="0" borderId="14" xfId="0" applyNumberFormat="1" applyBorder="1"/>
    <xf numFmtId="3" fontId="9" fillId="0" borderId="1" xfId="0" applyNumberFormat="1" applyFont="1" applyBorder="1"/>
    <xf numFmtId="3" fontId="7" fillId="5" borderId="7" xfId="4" applyNumberFormat="1" applyBorder="1" applyAlignment="1">
      <alignment horizontal="center"/>
    </xf>
    <xf numFmtId="3" fontId="9" fillId="0" borderId="0" xfId="0" applyNumberFormat="1" applyFont="1"/>
    <xf numFmtId="3" fontId="7" fillId="5" borderId="6" xfId="4" applyNumberFormat="1" applyBorder="1" applyAlignment="1">
      <alignment horizontal="center"/>
    </xf>
    <xf numFmtId="3" fontId="6" fillId="4" borderId="7" xfId="3" applyNumberFormat="1" applyBorder="1" applyAlignment="1">
      <alignment horizontal="center"/>
    </xf>
    <xf numFmtId="3" fontId="0" fillId="0" borderId="13" xfId="0" quotePrefix="1" applyNumberFormat="1" applyBorder="1" applyAlignment="1">
      <alignment horizontal="right"/>
    </xf>
    <xf numFmtId="3" fontId="8" fillId="6" borderId="7" xfId="5" quotePrefix="1" applyNumberFormat="1" applyBorder="1" applyAlignment="1">
      <alignment horizontal="center"/>
    </xf>
    <xf numFmtId="3" fontId="8" fillId="6" borderId="0" xfId="5" applyNumberFormat="1"/>
    <xf numFmtId="3" fontId="8" fillId="6" borderId="13" xfId="5" applyNumberFormat="1" applyBorder="1"/>
    <xf numFmtId="3" fontId="8" fillId="6" borderId="6" xfId="5" quotePrefix="1" applyNumberFormat="1" applyBorder="1" applyAlignment="1">
      <alignment horizontal="center"/>
    </xf>
    <xf numFmtId="3" fontId="8" fillId="6" borderId="1" xfId="5" applyNumberFormat="1" applyBorder="1"/>
    <xf numFmtId="3" fontId="8" fillId="6" borderId="14" xfId="5" applyNumberFormat="1" applyBorder="1"/>
    <xf numFmtId="3" fontId="9" fillId="6" borderId="1" xfId="5" applyNumberFormat="1" applyFont="1" applyBorder="1"/>
    <xf numFmtId="3" fontId="0" fillId="0" borderId="15" xfId="0" applyNumberFormat="1" applyBorder="1"/>
    <xf numFmtId="3" fontId="6" fillId="4" borderId="0" xfId="3" quotePrefix="1" applyNumberFormat="1" applyAlignment="1">
      <alignment horizontal="center"/>
    </xf>
    <xf numFmtId="3" fontId="6" fillId="4" borderId="12" xfId="3" applyNumberFormat="1" applyBorder="1" applyAlignment="1">
      <alignment horizontal="center"/>
    </xf>
    <xf numFmtId="0" fontId="1" fillId="0" borderId="2" xfId="0" applyFont="1" applyBorder="1"/>
    <xf numFmtId="0" fontId="1" fillId="0" borderId="8" xfId="0" applyFont="1" applyBorder="1"/>
    <xf numFmtId="0" fontId="9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" fillId="0" borderId="5" xfId="0" applyFont="1" applyBorder="1"/>
    <xf numFmtId="3" fontId="7" fillId="5" borderId="6" xfId="4" applyNumberFormat="1" applyBorder="1"/>
    <xf numFmtId="0" fontId="1" fillId="0" borderId="9" xfId="0" applyFont="1" applyBorder="1"/>
    <xf numFmtId="0" fontId="0" fillId="3" borderId="7" xfId="0" applyFont="1" applyFill="1" applyBorder="1"/>
    <xf numFmtId="0" fontId="19" fillId="0" borderId="0" xfId="0" applyFont="1"/>
    <xf numFmtId="0" fontId="1" fillId="0" borderId="10" xfId="0" applyFont="1" applyBorder="1"/>
    <xf numFmtId="0" fontId="1" fillId="0" borderId="11" xfId="0" applyFont="1" applyBorder="1"/>
    <xf numFmtId="0" fontId="1" fillId="3" borderId="12" xfId="0" applyFont="1" applyFill="1" applyBorder="1" applyAlignment="1">
      <alignment horizontal="center"/>
    </xf>
    <xf numFmtId="0" fontId="0" fillId="3" borderId="6" xfId="0" applyFont="1" applyFill="1" applyBorder="1"/>
    <xf numFmtId="3" fontId="19" fillId="0" borderId="0" xfId="0" applyNumberFormat="1" applyFont="1"/>
    <xf numFmtId="0" fontId="9" fillId="0" borderId="8" xfId="0" applyFont="1" applyBorder="1"/>
    <xf numFmtId="3" fontId="8" fillId="6" borderId="0" xfId="5" applyNumberFormat="1" applyAlignment="1">
      <alignment horizontal="center"/>
    </xf>
  </cellXfs>
  <cellStyles count="6">
    <cellStyle name="Bad" xfId="4" builtinId="27"/>
    <cellStyle name="Good" xfId="3" builtinId="26"/>
    <cellStyle name="Hyperlink" xfId="1" builtinId="8"/>
    <cellStyle name="Neutral" xfId="5" builtinId="2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C130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13.5703125" style="1" customWidth="1"/>
    <col min="2" max="2" width="22.7109375" style="13" customWidth="1"/>
    <col min="3" max="3" width="58.28515625" style="2" bestFit="1" customWidth="1"/>
    <col min="4" max="16384" width="9.140625" style="1"/>
  </cols>
  <sheetData>
    <row r="5" spans="1:3" x14ac:dyDescent="0.25">
      <c r="A5" s="36" t="s">
        <v>160</v>
      </c>
      <c r="B5" s="36"/>
      <c r="C5" s="36"/>
    </row>
    <row r="6" spans="1:3" ht="21" customHeight="1" x14ac:dyDescent="0.25">
      <c r="A6" s="36"/>
      <c r="B6" s="36"/>
      <c r="C6" s="36"/>
    </row>
    <row r="8" spans="1:3" x14ac:dyDescent="0.25">
      <c r="A8" s="2"/>
      <c r="B8" s="11"/>
    </row>
    <row r="9" spans="1:3" x14ac:dyDescent="0.25">
      <c r="A9" s="3" t="s">
        <v>0</v>
      </c>
      <c r="B9" s="12" t="s">
        <v>1</v>
      </c>
      <c r="C9" s="12" t="s">
        <v>2</v>
      </c>
    </row>
    <row r="10" spans="1:3" x14ac:dyDescent="0.25">
      <c r="A10" s="10">
        <v>1</v>
      </c>
      <c r="B10" s="11" t="s">
        <v>17</v>
      </c>
      <c r="C10" s="2" t="s">
        <v>60</v>
      </c>
    </row>
    <row r="11" spans="1:3" x14ac:dyDescent="0.25">
      <c r="A11" s="10">
        <v>2</v>
      </c>
      <c r="B11" s="11" t="s">
        <v>59</v>
      </c>
      <c r="C11" s="2" t="s">
        <v>62</v>
      </c>
    </row>
    <row r="12" spans="1:3" x14ac:dyDescent="0.25">
      <c r="A12" s="10">
        <v>3</v>
      </c>
      <c r="B12" s="11" t="s">
        <v>18</v>
      </c>
      <c r="C12" s="2" t="s">
        <v>61</v>
      </c>
    </row>
    <row r="13" spans="1:3" x14ac:dyDescent="0.25">
      <c r="A13" s="10"/>
      <c r="B13" s="11"/>
    </row>
    <row r="14" spans="1:3" x14ac:dyDescent="0.25">
      <c r="A14" s="4"/>
      <c r="B14" s="11"/>
    </row>
    <row r="15" spans="1:3" x14ac:dyDescent="0.25">
      <c r="A15" s="4"/>
      <c r="B15" s="11"/>
    </row>
    <row r="16" spans="1:3" x14ac:dyDescent="0.25">
      <c r="A16" s="4"/>
      <c r="B16" s="11"/>
    </row>
    <row r="17" spans="1:2" x14ac:dyDescent="0.25">
      <c r="A17" s="4"/>
      <c r="B17" s="11"/>
    </row>
    <row r="18" spans="1:2" x14ac:dyDescent="0.25">
      <c r="A18" s="4"/>
      <c r="B18" s="11"/>
    </row>
    <row r="19" spans="1:2" x14ac:dyDescent="0.25">
      <c r="A19" s="4"/>
      <c r="B19" s="11"/>
    </row>
    <row r="20" spans="1:2" x14ac:dyDescent="0.25">
      <c r="A20" s="4"/>
      <c r="B20" s="11"/>
    </row>
    <row r="21" spans="1:2" x14ac:dyDescent="0.25">
      <c r="A21" s="4"/>
      <c r="B21" s="11"/>
    </row>
    <row r="22" spans="1:2" x14ac:dyDescent="0.25">
      <c r="A22" s="4"/>
      <c r="B22" s="11"/>
    </row>
    <row r="23" spans="1:2" x14ac:dyDescent="0.25">
      <c r="A23" s="4"/>
      <c r="B23" s="11"/>
    </row>
    <row r="24" spans="1:2" x14ac:dyDescent="0.25">
      <c r="A24" s="4"/>
      <c r="B24" s="11"/>
    </row>
    <row r="25" spans="1:2" x14ac:dyDescent="0.25">
      <c r="A25" s="4"/>
      <c r="B25" s="11"/>
    </row>
    <row r="26" spans="1:2" x14ac:dyDescent="0.25">
      <c r="A26" s="4"/>
      <c r="B26" s="11"/>
    </row>
    <row r="27" spans="1:2" x14ac:dyDescent="0.25">
      <c r="A27" s="4"/>
      <c r="B27" s="11"/>
    </row>
    <row r="28" spans="1:2" x14ac:dyDescent="0.25">
      <c r="A28" s="4"/>
      <c r="B28" s="11"/>
    </row>
    <row r="29" spans="1:2" x14ac:dyDescent="0.25">
      <c r="A29" s="4"/>
      <c r="B29" s="11"/>
    </row>
    <row r="30" spans="1:2" x14ac:dyDescent="0.25">
      <c r="A30" s="4"/>
      <c r="B30" s="11"/>
    </row>
    <row r="31" spans="1:2" x14ac:dyDescent="0.25">
      <c r="A31" s="4"/>
      <c r="B31" s="11"/>
    </row>
    <row r="32" spans="1:2" x14ac:dyDescent="0.25">
      <c r="A32" s="4"/>
      <c r="B32" s="11"/>
    </row>
    <row r="33" spans="1:2" x14ac:dyDescent="0.25">
      <c r="A33" s="4"/>
      <c r="B33" s="11"/>
    </row>
    <row r="34" spans="1:2" x14ac:dyDescent="0.25">
      <c r="A34" s="4"/>
      <c r="B34" s="11"/>
    </row>
    <row r="35" spans="1:2" x14ac:dyDescent="0.25">
      <c r="A35" s="4"/>
      <c r="B35" s="11"/>
    </row>
    <row r="36" spans="1:2" x14ac:dyDescent="0.25">
      <c r="A36" s="4"/>
      <c r="B36" s="11"/>
    </row>
    <row r="37" spans="1:2" x14ac:dyDescent="0.25">
      <c r="A37" s="4"/>
      <c r="B37" s="11"/>
    </row>
    <row r="38" spans="1:2" x14ac:dyDescent="0.25">
      <c r="A38" s="4"/>
      <c r="B38" s="11"/>
    </row>
    <row r="39" spans="1:2" x14ac:dyDescent="0.25">
      <c r="A39" s="4"/>
      <c r="B39" s="11"/>
    </row>
    <row r="40" spans="1:2" x14ac:dyDescent="0.25">
      <c r="A40" s="4"/>
      <c r="B40" s="11"/>
    </row>
    <row r="41" spans="1:2" x14ac:dyDescent="0.25">
      <c r="A41" s="4"/>
      <c r="B41" s="11"/>
    </row>
    <row r="42" spans="1:2" x14ac:dyDescent="0.25">
      <c r="A42" s="4"/>
      <c r="B42" s="11"/>
    </row>
    <row r="43" spans="1:2" x14ac:dyDescent="0.25">
      <c r="A43" s="4"/>
      <c r="B43" s="11"/>
    </row>
    <row r="44" spans="1:2" x14ac:dyDescent="0.25">
      <c r="A44" s="4"/>
      <c r="B44" s="11"/>
    </row>
    <row r="45" spans="1:2" x14ac:dyDescent="0.25">
      <c r="A45" s="4"/>
      <c r="B45" s="11"/>
    </row>
    <row r="46" spans="1:2" x14ac:dyDescent="0.25">
      <c r="A46" s="4"/>
      <c r="B46" s="11"/>
    </row>
    <row r="47" spans="1:2" x14ac:dyDescent="0.25">
      <c r="A47" s="4"/>
      <c r="B47" s="11"/>
    </row>
    <row r="48" spans="1:2" x14ac:dyDescent="0.25">
      <c r="A48" s="4"/>
      <c r="B48" s="11"/>
    </row>
    <row r="49" spans="1:2" x14ac:dyDescent="0.25">
      <c r="A49" s="4"/>
      <c r="B49" s="11"/>
    </row>
    <row r="50" spans="1:2" x14ac:dyDescent="0.25">
      <c r="A50" s="4"/>
      <c r="B50" s="11"/>
    </row>
    <row r="51" spans="1:2" x14ac:dyDescent="0.25">
      <c r="A51" s="4"/>
      <c r="B51" s="11"/>
    </row>
    <row r="52" spans="1:2" x14ac:dyDescent="0.25">
      <c r="A52" s="4"/>
      <c r="B52" s="11"/>
    </row>
    <row r="53" spans="1:2" x14ac:dyDescent="0.25">
      <c r="A53" s="4"/>
      <c r="B53" s="11"/>
    </row>
    <row r="54" spans="1:2" x14ac:dyDescent="0.25">
      <c r="A54" s="4"/>
      <c r="B54" s="11"/>
    </row>
    <row r="55" spans="1:2" x14ac:dyDescent="0.25">
      <c r="A55" s="4"/>
      <c r="B55" s="11"/>
    </row>
    <row r="56" spans="1:2" x14ac:dyDescent="0.25">
      <c r="A56" s="4"/>
      <c r="B56" s="11"/>
    </row>
    <row r="57" spans="1:2" x14ac:dyDescent="0.25">
      <c r="A57" s="4"/>
      <c r="B57" s="11"/>
    </row>
    <row r="58" spans="1:2" x14ac:dyDescent="0.25">
      <c r="A58" s="4"/>
      <c r="B58" s="11"/>
    </row>
    <row r="59" spans="1:2" x14ac:dyDescent="0.25">
      <c r="A59" s="4"/>
      <c r="B59" s="11"/>
    </row>
    <row r="60" spans="1:2" x14ac:dyDescent="0.25">
      <c r="A60" s="4"/>
      <c r="B60" s="11"/>
    </row>
    <row r="61" spans="1:2" x14ac:dyDescent="0.25">
      <c r="A61" s="4"/>
      <c r="B61" s="11"/>
    </row>
    <row r="62" spans="1:2" x14ac:dyDescent="0.25">
      <c r="A62" s="4"/>
      <c r="B62" s="11"/>
    </row>
    <row r="63" spans="1:2" x14ac:dyDescent="0.25">
      <c r="A63" s="4"/>
      <c r="B63" s="11"/>
    </row>
    <row r="64" spans="1:2" x14ac:dyDescent="0.25">
      <c r="A64" s="4"/>
      <c r="B64" s="11"/>
    </row>
    <row r="65" spans="1:2" x14ac:dyDescent="0.25">
      <c r="A65" s="4"/>
      <c r="B65" s="11"/>
    </row>
    <row r="66" spans="1:2" x14ac:dyDescent="0.25">
      <c r="A66" s="4"/>
      <c r="B66" s="11"/>
    </row>
    <row r="67" spans="1:2" x14ac:dyDescent="0.25">
      <c r="A67" s="4"/>
      <c r="B67" s="11"/>
    </row>
    <row r="68" spans="1:2" x14ac:dyDescent="0.25">
      <c r="A68" s="4"/>
      <c r="B68" s="11"/>
    </row>
    <row r="69" spans="1:2" x14ac:dyDescent="0.25">
      <c r="A69" s="4"/>
      <c r="B69" s="11"/>
    </row>
    <row r="70" spans="1:2" x14ac:dyDescent="0.25">
      <c r="A70" s="4"/>
      <c r="B70" s="11"/>
    </row>
    <row r="71" spans="1:2" x14ac:dyDescent="0.25">
      <c r="A71" s="4"/>
      <c r="B71" s="11"/>
    </row>
    <row r="72" spans="1:2" x14ac:dyDescent="0.25">
      <c r="A72" s="4"/>
      <c r="B72" s="11"/>
    </row>
    <row r="73" spans="1:2" x14ac:dyDescent="0.25">
      <c r="A73" s="4"/>
      <c r="B73" s="11"/>
    </row>
    <row r="74" spans="1:2" x14ac:dyDescent="0.25">
      <c r="A74" s="4"/>
      <c r="B74" s="11"/>
    </row>
    <row r="75" spans="1:2" x14ac:dyDescent="0.25">
      <c r="A75" s="4"/>
      <c r="B75" s="11"/>
    </row>
    <row r="76" spans="1:2" x14ac:dyDescent="0.25">
      <c r="A76" s="4"/>
      <c r="B76" s="11"/>
    </row>
    <row r="77" spans="1:2" x14ac:dyDescent="0.25">
      <c r="A77" s="4"/>
      <c r="B77" s="11"/>
    </row>
    <row r="78" spans="1:2" x14ac:dyDescent="0.25">
      <c r="A78" s="4"/>
      <c r="B78" s="11"/>
    </row>
    <row r="79" spans="1:2" x14ac:dyDescent="0.25">
      <c r="A79" s="4"/>
      <c r="B79" s="11"/>
    </row>
    <row r="80" spans="1:2" x14ac:dyDescent="0.25">
      <c r="A80" s="4"/>
      <c r="B80" s="11"/>
    </row>
    <row r="81" spans="1:2" x14ac:dyDescent="0.25">
      <c r="A81" s="4"/>
      <c r="B81" s="11"/>
    </row>
    <row r="82" spans="1:2" x14ac:dyDescent="0.25">
      <c r="A82" s="4"/>
      <c r="B82" s="11"/>
    </row>
    <row r="83" spans="1:2" x14ac:dyDescent="0.25">
      <c r="A83" s="4"/>
      <c r="B83" s="11"/>
    </row>
    <row r="84" spans="1:2" x14ac:dyDescent="0.25">
      <c r="A84" s="4"/>
      <c r="B84" s="11"/>
    </row>
    <row r="85" spans="1:2" x14ac:dyDescent="0.25">
      <c r="A85" s="4"/>
      <c r="B85" s="11"/>
    </row>
    <row r="86" spans="1:2" x14ac:dyDescent="0.25">
      <c r="A86" s="4"/>
      <c r="B86" s="11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  <row r="127" spans="1:1" x14ac:dyDescent="0.25">
      <c r="A127" s="4"/>
    </row>
    <row r="128" spans="1:1" x14ac:dyDescent="0.25">
      <c r="A128" s="4"/>
    </row>
    <row r="129" spans="1:1" x14ac:dyDescent="0.25">
      <c r="A129" s="4"/>
    </row>
    <row r="130" spans="1:1" x14ac:dyDescent="0.25">
      <c r="A130" s="4"/>
    </row>
  </sheetData>
  <mergeCells count="1">
    <mergeCell ref="A5:C6"/>
  </mergeCells>
  <hyperlinks>
    <hyperlink ref="A10" location="'Income Statement (v1)'!A1" display="'Income Statement (v1)'!A1"/>
    <hyperlink ref="A11" location="'Policyholder''s Surplus'!A1" display="'Policyholder''s Surplus'!A1"/>
    <hyperlink ref="A12" location="'Income Statement (v2)'!A1" display="'Income Statement (v2)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BD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4" width="9.140625" style="6"/>
    <col min="15" max="16" width="12.7109375" style="6" customWidth="1"/>
    <col min="17" max="24" width="9.140625" style="6"/>
    <col min="25" max="27" width="9.140625" style="6" customWidth="1"/>
    <col min="28" max="16384" width="9.140625" style="6"/>
  </cols>
  <sheetData>
    <row r="1" spans="1:56" ht="15" customHeight="1" x14ac:dyDescent="0.25">
      <c r="A1" s="5" t="s">
        <v>3</v>
      </c>
      <c r="C1" t="s">
        <v>19</v>
      </c>
      <c r="D1" s="22"/>
      <c r="M1" s="14" t="s">
        <v>7</v>
      </c>
      <c r="N1" s="23" t="s">
        <v>8</v>
      </c>
      <c r="AB1" s="23" t="s">
        <v>8</v>
      </c>
      <c r="AC1" s="5" t="s">
        <v>20</v>
      </c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</row>
    <row r="2" spans="1:56" ht="15" customHeight="1" x14ac:dyDescent="0.25">
      <c r="A2" s="5" t="s">
        <v>4</v>
      </c>
      <c r="C2" s="6" t="s">
        <v>21</v>
      </c>
      <c r="N2" s="23" t="s">
        <v>8</v>
      </c>
      <c r="AB2" s="23" t="s">
        <v>8</v>
      </c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</row>
    <row r="3" spans="1:56" ht="15" customHeight="1" x14ac:dyDescent="0.25">
      <c r="A3" s="5" t="s">
        <v>5</v>
      </c>
      <c r="C3" s="6" t="s">
        <v>22</v>
      </c>
      <c r="N3" s="23" t="s">
        <v>8</v>
      </c>
      <c r="O3" s="6" t="s">
        <v>23</v>
      </c>
      <c r="AB3" s="23" t="s">
        <v>8</v>
      </c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</row>
    <row r="4" spans="1:56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B4" s="8" t="s">
        <v>8</v>
      </c>
      <c r="AC4" s="9"/>
      <c r="AD4" s="9"/>
      <c r="AF4" s="34" t="s">
        <v>24</v>
      </c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</row>
    <row r="5" spans="1:56" ht="15" customHeight="1" x14ac:dyDescent="0.25">
      <c r="A5" s="19" t="s">
        <v>6</v>
      </c>
      <c r="C5" s="37" t="s">
        <v>25</v>
      </c>
      <c r="D5" s="38"/>
      <c r="E5" s="38"/>
      <c r="F5" s="38"/>
      <c r="G5" s="39"/>
      <c r="H5" s="40">
        <v>99500</v>
      </c>
      <c r="K5" s="9"/>
      <c r="L5" s="9"/>
      <c r="M5" s="9"/>
      <c r="N5" s="8" t="s">
        <v>8</v>
      </c>
      <c r="P5" s="6" t="s">
        <v>26</v>
      </c>
      <c r="R5" s="23" t="s">
        <v>13</v>
      </c>
      <c r="S5" s="7">
        <f>H6-H7-H8-E12-F12</f>
        <v>28999.599999999999</v>
      </c>
      <c r="AB5" s="8" t="s">
        <v>8</v>
      </c>
      <c r="AC5" s="41" t="s">
        <v>27</v>
      </c>
      <c r="AD5" s="42">
        <f ca="1">RANDBETWEEN(60,80)/100</f>
        <v>0.68</v>
      </c>
      <c r="AF5" s="43">
        <f>ROUND(SUM(H7:H8)/H6,3)</f>
        <v>0.61</v>
      </c>
      <c r="AG5" s="44" t="str">
        <f ca="1">IF(AD5=AF5,"ok","ERROR!")</f>
        <v>ERROR!</v>
      </c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</row>
    <row r="6" spans="1:56" ht="15" customHeight="1" x14ac:dyDescent="0.25">
      <c r="A6" s="24"/>
      <c r="C6" s="45" t="s">
        <v>28</v>
      </c>
      <c r="D6" s="46"/>
      <c r="E6" s="46"/>
      <c r="F6" s="46"/>
      <c r="G6" s="47"/>
      <c r="H6" s="48">
        <v>108200</v>
      </c>
      <c r="K6" s="9"/>
      <c r="L6" s="9"/>
      <c r="M6" s="9"/>
      <c r="N6" s="8" t="s">
        <v>8</v>
      </c>
      <c r="P6" s="6" t="s">
        <v>29</v>
      </c>
      <c r="R6" s="23" t="s">
        <v>13</v>
      </c>
      <c r="S6" s="7">
        <f>H16+H17</f>
        <v>15364.400000000001</v>
      </c>
      <c r="AB6" s="8" t="s">
        <v>8</v>
      </c>
      <c r="AF6" s="9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</row>
    <row r="7" spans="1:56" ht="15" customHeight="1" x14ac:dyDescent="0.25">
      <c r="C7" s="45" t="s">
        <v>30</v>
      </c>
      <c r="D7" s="46"/>
      <c r="E7" s="46"/>
      <c r="F7" s="46"/>
      <c r="G7" s="47"/>
      <c r="H7" s="48">
        <v>65000</v>
      </c>
      <c r="K7" s="9"/>
      <c r="L7" s="9"/>
      <c r="M7" s="9"/>
      <c r="N7" s="8" t="s">
        <v>8</v>
      </c>
      <c r="P7" s="6" t="s">
        <v>31</v>
      </c>
      <c r="R7" s="23" t="s">
        <v>13</v>
      </c>
      <c r="S7" s="7">
        <f>SUM(H19:H21)-H22</f>
        <v>-185.02199999999999</v>
      </c>
      <c r="AB7" s="8" t="s">
        <v>8</v>
      </c>
      <c r="AF7" s="9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</row>
    <row r="8" spans="1:56" ht="15" customHeight="1" x14ac:dyDescent="0.25">
      <c r="A8" s="19"/>
      <c r="B8" s="9"/>
      <c r="C8" s="49" t="s">
        <v>32</v>
      </c>
      <c r="D8" s="50"/>
      <c r="E8" s="50"/>
      <c r="F8" s="50"/>
      <c r="G8" s="51"/>
      <c r="H8" s="52">
        <v>1000</v>
      </c>
      <c r="I8" s="7"/>
      <c r="K8" s="9"/>
      <c r="L8" s="9"/>
      <c r="M8" s="9"/>
      <c r="N8" s="8" t="s">
        <v>8</v>
      </c>
      <c r="S8" s="53">
        <f>SUM(S5:S7)</f>
        <v>44178.978000000003</v>
      </c>
      <c r="AB8" s="8" t="s">
        <v>8</v>
      </c>
      <c r="AF8" s="9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ht="15" customHeight="1" x14ac:dyDescent="0.25">
      <c r="A9" s="9"/>
      <c r="B9" s="9"/>
      <c r="I9" s="7"/>
      <c r="K9" s="9"/>
      <c r="L9" s="9"/>
      <c r="M9" s="9"/>
      <c r="N9" s="8" t="s">
        <v>8</v>
      </c>
      <c r="AB9" s="8" t="s">
        <v>8</v>
      </c>
      <c r="AE9" s="23"/>
      <c r="AF9" s="34" t="s">
        <v>24</v>
      </c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ht="15" customHeight="1" x14ac:dyDescent="0.25">
      <c r="A10" s="9"/>
      <c r="B10" s="9"/>
      <c r="C10" s="37"/>
      <c r="D10" s="39"/>
      <c r="E10" s="54"/>
      <c r="F10" s="54" t="s">
        <v>33</v>
      </c>
      <c r="G10" s="55" t="s">
        <v>34</v>
      </c>
      <c r="H10" s="39"/>
      <c r="I10" s="7"/>
      <c r="K10" s="9"/>
      <c r="L10" s="9"/>
      <c r="M10" s="9"/>
      <c r="N10" s="8" t="s">
        <v>8</v>
      </c>
      <c r="O10" s="6" t="s">
        <v>26</v>
      </c>
      <c r="AB10" s="8" t="s">
        <v>8</v>
      </c>
      <c r="AC10" s="56" t="s">
        <v>35</v>
      </c>
      <c r="AD10" s="57">
        <f ca="1">RANDBETWEEN(30,60)/1000</f>
        <v>3.5000000000000003E-2</v>
      </c>
      <c r="AF10" s="43">
        <f>ROUND(E12/H6,3)</f>
        <v>5.5E-2</v>
      </c>
      <c r="AG10" s="44" t="str">
        <f ca="1">IF(AD10=AF10,"ok","ERROR!")</f>
        <v>ERROR!</v>
      </c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5" customHeight="1" x14ac:dyDescent="0.25">
      <c r="A11" s="9"/>
      <c r="B11" s="9"/>
      <c r="C11" s="49"/>
      <c r="D11" s="51"/>
      <c r="E11" s="34" t="s">
        <v>36</v>
      </c>
      <c r="F11" s="34" t="s">
        <v>37</v>
      </c>
      <c r="G11" s="58" t="s">
        <v>37</v>
      </c>
      <c r="H11" s="58" t="s">
        <v>38</v>
      </c>
      <c r="I11" s="7"/>
      <c r="K11" s="9"/>
      <c r="L11" s="9"/>
      <c r="M11" s="9"/>
      <c r="N11" s="8" t="s">
        <v>8</v>
      </c>
      <c r="O11" s="21" t="s">
        <v>13</v>
      </c>
      <c r="P11" s="23" t="s">
        <v>39</v>
      </c>
      <c r="Q11" s="21" t="s">
        <v>40</v>
      </c>
      <c r="R11" s="23" t="s">
        <v>41</v>
      </c>
      <c r="S11" s="21" t="s">
        <v>40</v>
      </c>
      <c r="T11" s="23" t="s">
        <v>42</v>
      </c>
      <c r="U11" s="23" t="s">
        <v>40</v>
      </c>
      <c r="V11" s="23" t="s">
        <v>43</v>
      </c>
      <c r="W11" s="23" t="s">
        <v>40</v>
      </c>
      <c r="X11" s="6" t="s">
        <v>44</v>
      </c>
      <c r="AB11" s="8" t="s">
        <v>8</v>
      </c>
      <c r="AC11" s="59" t="s">
        <v>45</v>
      </c>
      <c r="AD11" s="60">
        <f ca="1">RANDBETWEEN(50,90)/1000</f>
        <v>0.09</v>
      </c>
      <c r="AF11" s="43">
        <f>ROUND(F12/H6,3)</f>
        <v>6.7000000000000004E-2</v>
      </c>
      <c r="AG11" s="44" t="str">
        <f ca="1">IF(AD11=AF11,"ok","ERROR!")</f>
        <v>ERROR!</v>
      </c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</row>
    <row r="12" spans="1:56" ht="15" customHeight="1" x14ac:dyDescent="0.25">
      <c r="A12" s="9"/>
      <c r="B12" s="9"/>
      <c r="C12" s="45" t="s">
        <v>46</v>
      </c>
      <c r="D12" s="47"/>
      <c r="E12" s="61">
        <v>5951</v>
      </c>
      <c r="F12" s="61">
        <v>7249.4000000000005</v>
      </c>
      <c r="G12" s="48">
        <v>541</v>
      </c>
      <c r="H12" s="62">
        <v>13741.400000000001</v>
      </c>
      <c r="I12" s="7"/>
      <c r="K12" s="9"/>
      <c r="L12" s="9"/>
      <c r="M12" s="9"/>
      <c r="N12" s="8" t="s">
        <v>8</v>
      </c>
      <c r="O12" s="21" t="s">
        <v>13</v>
      </c>
      <c r="P12" s="8">
        <f>H6</f>
        <v>108200</v>
      </c>
      <c r="Q12" s="21" t="s">
        <v>40</v>
      </c>
      <c r="R12" s="8">
        <f>H7</f>
        <v>65000</v>
      </c>
      <c r="S12" s="21" t="s">
        <v>40</v>
      </c>
      <c r="T12" s="8">
        <f>H8</f>
        <v>1000</v>
      </c>
      <c r="U12" s="21" t="s">
        <v>40</v>
      </c>
      <c r="V12" s="8">
        <f>E12</f>
        <v>5951</v>
      </c>
      <c r="W12" s="21" t="s">
        <v>40</v>
      </c>
      <c r="X12" s="8">
        <f>F12</f>
        <v>7249.4000000000005</v>
      </c>
      <c r="Y12" s="23"/>
      <c r="AB12" s="8" t="s">
        <v>8</v>
      </c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</row>
    <row r="13" spans="1:56" ht="15" customHeight="1" x14ac:dyDescent="0.25">
      <c r="A13" s="9"/>
      <c r="B13" s="9"/>
      <c r="C13" s="49" t="s">
        <v>47</v>
      </c>
      <c r="D13" s="51"/>
      <c r="E13" s="63">
        <v>5712.96</v>
      </c>
      <c r="F13" s="63">
        <v>7394.3880000000008</v>
      </c>
      <c r="G13" s="52">
        <v>649.20000000000005</v>
      </c>
      <c r="H13" s="64">
        <v>13756.548000000003</v>
      </c>
      <c r="I13" s="7"/>
      <c r="K13" s="9"/>
      <c r="L13" s="9"/>
      <c r="M13" s="9"/>
      <c r="N13" s="8" t="s">
        <v>8</v>
      </c>
      <c r="O13" s="21" t="s">
        <v>13</v>
      </c>
      <c r="P13" s="65">
        <f>P12-R12-T12-V12-X12</f>
        <v>28999.599999999999</v>
      </c>
      <c r="AB13" s="8" t="s">
        <v>8</v>
      </c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</row>
    <row r="14" spans="1:56" ht="15" customHeight="1" x14ac:dyDescent="0.25">
      <c r="A14" s="9"/>
      <c r="B14" s="9"/>
      <c r="I14" s="7"/>
      <c r="J14" s="9"/>
      <c r="K14" s="9"/>
      <c r="L14" s="9"/>
      <c r="M14" s="9"/>
      <c r="N14" s="8" t="s">
        <v>8</v>
      </c>
      <c r="AB14" s="8" t="s">
        <v>8</v>
      </c>
      <c r="AD14" s="66">
        <f ca="1">RANDBETWEEN(5,15)/100</f>
        <v>0.15</v>
      </c>
      <c r="AE14" s="23">
        <v>3</v>
      </c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</row>
    <row r="15" spans="1:56" ht="15" customHeight="1" x14ac:dyDescent="0.25">
      <c r="I15" s="7"/>
      <c r="K15" s="9"/>
      <c r="L15" s="9"/>
      <c r="M15" s="9"/>
      <c r="N15" s="8" t="s">
        <v>8</v>
      </c>
      <c r="O15" s="6" t="s">
        <v>29</v>
      </c>
      <c r="AB15" s="8" t="s">
        <v>8</v>
      </c>
      <c r="AD15" s="67">
        <f ca="1">RANDBETWEEN(10,20)/10000</f>
        <v>1.6999999999999999E-3</v>
      </c>
      <c r="AE15" s="23">
        <v>4</v>
      </c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</row>
    <row r="16" spans="1:56" ht="15" customHeight="1" x14ac:dyDescent="0.25">
      <c r="C16" s="37" t="s">
        <v>48</v>
      </c>
      <c r="D16" s="38"/>
      <c r="E16" s="38"/>
      <c r="F16" s="38"/>
      <c r="G16" s="39"/>
      <c r="H16" s="40">
        <v>15148.000000000002</v>
      </c>
      <c r="K16" s="9"/>
      <c r="L16" s="9"/>
      <c r="M16" s="9"/>
      <c r="N16" s="8" t="s">
        <v>8</v>
      </c>
      <c r="O16" s="21" t="s">
        <v>13</v>
      </c>
      <c r="P16" s="6" t="str">
        <f>C16</f>
        <v>net investment income earned</v>
      </c>
      <c r="S16" s="23" t="s">
        <v>14</v>
      </c>
      <c r="T16" s="6" t="str">
        <f>C17</f>
        <v>net realized capital gains</v>
      </c>
      <c r="AB16" s="8" t="s">
        <v>8</v>
      </c>
      <c r="AD16" s="67">
        <f ca="1">RANDBETWEEN(10,20)/100000</f>
        <v>1.4999999999999999E-4</v>
      </c>
      <c r="AE16" s="23">
        <v>5</v>
      </c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</row>
    <row r="17" spans="1:56" ht="15" customHeight="1" x14ac:dyDescent="0.25">
      <c r="C17" s="45" t="s">
        <v>49</v>
      </c>
      <c r="D17" s="46"/>
      <c r="E17" s="46"/>
      <c r="F17" s="46"/>
      <c r="G17" s="47"/>
      <c r="H17" s="48">
        <v>216.4</v>
      </c>
      <c r="K17" s="9"/>
      <c r="L17" s="9"/>
      <c r="M17" s="9"/>
      <c r="N17" s="8" t="s">
        <v>8</v>
      </c>
      <c r="O17" s="21" t="s">
        <v>13</v>
      </c>
      <c r="P17" s="7">
        <f>H16</f>
        <v>15148.000000000002</v>
      </c>
      <c r="S17" s="23" t="s">
        <v>14</v>
      </c>
      <c r="T17" s="7">
        <f>H17</f>
        <v>216.4</v>
      </c>
      <c r="AB17" s="8" t="s">
        <v>8</v>
      </c>
      <c r="AD17" s="67">
        <f ca="1">RANDBETWEEN(-20,20)/100000</f>
        <v>6.0000000000000002E-5</v>
      </c>
      <c r="AE17" s="23">
        <v>6</v>
      </c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</row>
    <row r="18" spans="1:56" ht="15" customHeight="1" x14ac:dyDescent="0.25">
      <c r="C18" s="45" t="s">
        <v>50</v>
      </c>
      <c r="D18" s="46"/>
      <c r="E18" s="46"/>
      <c r="F18" s="46"/>
      <c r="G18" s="47"/>
      <c r="H18" s="48">
        <v>16.229999999999997</v>
      </c>
      <c r="K18" s="9"/>
      <c r="L18" s="9"/>
      <c r="M18" s="9"/>
      <c r="N18" s="8" t="s">
        <v>8</v>
      </c>
      <c r="O18" s="21" t="s">
        <v>13</v>
      </c>
      <c r="P18" s="68">
        <f>P17+T17</f>
        <v>15364.400000000001</v>
      </c>
      <c r="AB18" s="8" t="s">
        <v>8</v>
      </c>
      <c r="AD18" s="67">
        <f ca="1">RANDBETWEEN(10,20)/100000</f>
        <v>1.7000000000000001E-4</v>
      </c>
      <c r="AE18" s="23">
        <v>7</v>
      </c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</row>
    <row r="19" spans="1:56" ht="15" customHeight="1" x14ac:dyDescent="0.25">
      <c r="C19" s="49" t="s">
        <v>51</v>
      </c>
      <c r="D19" s="50"/>
      <c r="E19" s="50"/>
      <c r="F19" s="50"/>
      <c r="G19" s="51"/>
      <c r="H19" s="52">
        <v>-2.1640000000000001</v>
      </c>
      <c r="K19" s="9"/>
      <c r="L19" s="9"/>
      <c r="M19" s="9"/>
      <c r="N19" s="8" t="s">
        <v>8</v>
      </c>
      <c r="AB19" s="8" t="s">
        <v>8</v>
      </c>
      <c r="AD19" s="67">
        <f ca="1">RANDBETWEEN(-20,20)/100000</f>
        <v>1.8000000000000001E-4</v>
      </c>
      <c r="AE19" s="23">
        <v>8</v>
      </c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</row>
    <row r="20" spans="1:56" ht="15" customHeight="1" x14ac:dyDescent="0.25">
      <c r="C20" s="45" t="s">
        <v>52</v>
      </c>
      <c r="D20" s="46"/>
      <c r="E20" s="46"/>
      <c r="F20" s="46"/>
      <c r="G20" s="47"/>
      <c r="H20" s="48">
        <v>19.476000000000003</v>
      </c>
      <c r="K20" s="9"/>
      <c r="L20" s="9"/>
      <c r="M20" s="9"/>
      <c r="N20" s="8" t="s">
        <v>8</v>
      </c>
      <c r="O20" s="6" t="s">
        <v>31</v>
      </c>
      <c r="AB20" s="8" t="s">
        <v>8</v>
      </c>
      <c r="AD20" s="67">
        <f ca="1">RANDBETWEEN(100,200)/100000</f>
        <v>1.34E-3</v>
      </c>
      <c r="AE20" s="23">
        <v>9</v>
      </c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</row>
    <row r="21" spans="1:56" ht="15" customHeight="1" x14ac:dyDescent="0.25">
      <c r="C21" s="45" t="s">
        <v>53</v>
      </c>
      <c r="D21" s="46"/>
      <c r="E21" s="46"/>
      <c r="F21" s="46"/>
      <c r="G21" s="47"/>
      <c r="H21" s="48">
        <v>-15.147999999999998</v>
      </c>
      <c r="K21" s="9"/>
      <c r="L21" s="9"/>
      <c r="M21" s="9"/>
      <c r="N21" s="8" t="s">
        <v>8</v>
      </c>
      <c r="O21" s="21" t="s">
        <v>13</v>
      </c>
      <c r="P21" s="6" t="str">
        <f>C19</f>
        <v>net gain from agents' or premium balances charged off</v>
      </c>
      <c r="AB21" s="8" t="s">
        <v>8</v>
      </c>
      <c r="AD21" s="69">
        <f ca="1">RANDBETWEEN(100,200)/10000</f>
        <v>1.9699999999999999E-2</v>
      </c>
      <c r="AE21" s="23">
        <v>10</v>
      </c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</row>
    <row r="22" spans="1:56" ht="15" customHeight="1" x14ac:dyDescent="0.25">
      <c r="C22" s="45" t="s">
        <v>54</v>
      </c>
      <c r="D22" s="46"/>
      <c r="E22" s="46"/>
      <c r="F22" s="46"/>
      <c r="G22" s="47"/>
      <c r="H22" s="48">
        <v>187.18600000000001</v>
      </c>
      <c r="K22" s="9"/>
      <c r="L22" s="9"/>
      <c r="M22" s="9"/>
      <c r="N22" s="8" t="s">
        <v>8</v>
      </c>
      <c r="O22" s="70" t="s">
        <v>55</v>
      </c>
      <c r="P22" s="6" t="str">
        <f>C20</f>
        <v>finance &amp; service charges not in premiums</v>
      </c>
      <c r="AB22" s="8" t="s">
        <v>8</v>
      </c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</row>
    <row r="23" spans="1:56" ht="15" customHeight="1" x14ac:dyDescent="0.25">
      <c r="C23" s="49" t="s">
        <v>56</v>
      </c>
      <c r="D23" s="50"/>
      <c r="E23" s="50"/>
      <c r="F23" s="50"/>
      <c r="G23" s="51"/>
      <c r="H23" s="52">
        <v>1612.18</v>
      </c>
      <c r="K23" s="9"/>
      <c r="L23" s="9"/>
      <c r="M23" s="9"/>
      <c r="N23" s="8" t="s">
        <v>8</v>
      </c>
      <c r="O23" s="70" t="s">
        <v>55</v>
      </c>
      <c r="P23" s="6" t="str">
        <f>C21</f>
        <v>aggregate write-ins for miscellaneous income</v>
      </c>
      <c r="AB23" s="8" t="s">
        <v>8</v>
      </c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</row>
    <row r="24" spans="1:56" ht="15" customHeight="1" x14ac:dyDescent="0.25">
      <c r="K24" s="9"/>
      <c r="L24" s="9"/>
      <c r="M24" s="9"/>
      <c r="N24" s="8" t="s">
        <v>8</v>
      </c>
      <c r="O24" s="70" t="s">
        <v>57</v>
      </c>
      <c r="P24" s="6" t="str">
        <f>C22</f>
        <v>dividends to policyholders</v>
      </c>
      <c r="AB24" s="8" t="s">
        <v>8</v>
      </c>
      <c r="AC24" s="9"/>
      <c r="AD24" s="9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</row>
    <row r="25" spans="1:56" ht="15" customHeight="1" x14ac:dyDescent="0.25">
      <c r="A25" s="5"/>
      <c r="K25" s="9"/>
      <c r="L25" s="9"/>
      <c r="M25" s="9"/>
      <c r="N25" s="8" t="s">
        <v>8</v>
      </c>
      <c r="O25" s="21" t="s">
        <v>13</v>
      </c>
      <c r="P25" s="7">
        <f>H19</f>
        <v>-2.1640000000000001</v>
      </c>
      <c r="AB25" s="8" t="s">
        <v>8</v>
      </c>
      <c r="AC25" s="9"/>
      <c r="AD25" s="9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</row>
    <row r="26" spans="1:56" ht="15" customHeight="1" x14ac:dyDescent="0.25">
      <c r="A26" s="5" t="s">
        <v>11</v>
      </c>
      <c r="C26" s="6" t="s">
        <v>58</v>
      </c>
      <c r="K26" s="9"/>
      <c r="L26" s="9"/>
      <c r="M26" s="9"/>
      <c r="N26" s="8" t="s">
        <v>8</v>
      </c>
      <c r="O26" s="70" t="s">
        <v>55</v>
      </c>
      <c r="P26" s="7">
        <f>H20</f>
        <v>19.476000000000003</v>
      </c>
      <c r="AB26" s="8" t="s">
        <v>8</v>
      </c>
      <c r="AC26" s="7"/>
      <c r="AD26" s="7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</row>
    <row r="27" spans="1:56" ht="15" customHeight="1" x14ac:dyDescent="0.25">
      <c r="K27" s="9"/>
      <c r="L27" s="9"/>
      <c r="M27" s="9"/>
      <c r="N27" s="8" t="s">
        <v>8</v>
      </c>
      <c r="O27" s="70" t="s">
        <v>55</v>
      </c>
      <c r="P27" s="7">
        <f>H21</f>
        <v>-15.147999999999998</v>
      </c>
      <c r="AB27" s="8" t="s">
        <v>8</v>
      </c>
      <c r="AC27" s="7"/>
      <c r="AD27" s="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</row>
    <row r="28" spans="1:56" ht="15" customHeight="1" x14ac:dyDescent="0.25">
      <c r="K28" s="9"/>
      <c r="L28" s="9"/>
      <c r="M28" s="9"/>
      <c r="N28" s="8" t="s">
        <v>8</v>
      </c>
      <c r="O28" s="70" t="s">
        <v>57</v>
      </c>
      <c r="P28" s="7">
        <f>H22</f>
        <v>187.18600000000001</v>
      </c>
      <c r="AB28" s="8" t="s">
        <v>8</v>
      </c>
      <c r="AC28" s="7"/>
      <c r="AD28" s="7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</row>
    <row r="29" spans="1:56" ht="15" customHeight="1" x14ac:dyDescent="0.25">
      <c r="K29" s="9"/>
      <c r="L29" s="9"/>
      <c r="M29" s="9"/>
      <c r="N29" s="8" t="s">
        <v>8</v>
      </c>
      <c r="O29" s="21" t="s">
        <v>13</v>
      </c>
      <c r="P29" s="68">
        <f>P25+P26+P27-P28</f>
        <v>-185.02199999999999</v>
      </c>
      <c r="AB29" s="8" t="s">
        <v>8</v>
      </c>
      <c r="AC29" s="7"/>
      <c r="AD29" s="7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</row>
    <row r="30" spans="1:56" ht="15" customHeight="1" x14ac:dyDescent="0.25">
      <c r="K30" s="9"/>
      <c r="L30" s="9"/>
      <c r="M30" s="9"/>
      <c r="N30" s="8" t="s">
        <v>8</v>
      </c>
      <c r="AB30" s="8" t="s">
        <v>8</v>
      </c>
      <c r="AC30" s="7"/>
      <c r="AD30" s="7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</row>
    <row r="31" spans="1:56" ht="15" customHeight="1" x14ac:dyDescent="0.25">
      <c r="K31" s="9"/>
      <c r="L31" s="9"/>
      <c r="M31" s="9"/>
      <c r="N31" s="8" t="s">
        <v>8</v>
      </c>
      <c r="AB31" s="8" t="s">
        <v>8</v>
      </c>
      <c r="AC31" s="7"/>
      <c r="AD31" s="7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</row>
    <row r="32" spans="1:56" ht="15" customHeight="1" x14ac:dyDescent="0.25">
      <c r="K32" s="18"/>
      <c r="L32" s="18"/>
      <c r="M32" s="18"/>
      <c r="N32" s="8" t="s">
        <v>8</v>
      </c>
      <c r="AB32" s="8" t="s">
        <v>8</v>
      </c>
      <c r="AC32" s="7"/>
      <c r="AD32" s="7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</row>
    <row r="33" spans="11:56" ht="15" customHeight="1" x14ac:dyDescent="0.25">
      <c r="K33" s="18"/>
      <c r="L33" s="18"/>
      <c r="M33" s="18"/>
      <c r="N33" s="8" t="s">
        <v>8</v>
      </c>
      <c r="AB33" s="8" t="s">
        <v>8</v>
      </c>
      <c r="AC33" s="7"/>
      <c r="AD33" s="7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</row>
    <row r="34" spans="11:56" ht="15" customHeight="1" x14ac:dyDescent="0.25">
      <c r="K34" s="18"/>
      <c r="L34" s="18"/>
      <c r="M34" s="18"/>
      <c r="N34" s="8" t="s">
        <v>8</v>
      </c>
      <c r="AB34" s="8" t="s">
        <v>8</v>
      </c>
      <c r="AC34" s="7"/>
      <c r="AD34" s="7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</row>
    <row r="35" spans="11:56" ht="15" customHeight="1" x14ac:dyDescent="0.25">
      <c r="K35" s="18"/>
      <c r="L35" s="18"/>
      <c r="M35" s="18"/>
      <c r="N35" s="8" t="s">
        <v>8</v>
      </c>
      <c r="AB35" s="8" t="s">
        <v>8</v>
      </c>
      <c r="AC35" s="7"/>
      <c r="AD35" s="7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</row>
    <row r="36" spans="11:56" ht="15" customHeight="1" x14ac:dyDescent="0.25">
      <c r="K36" s="18"/>
      <c r="L36" s="18"/>
      <c r="M36" s="18"/>
      <c r="N36" s="8" t="s">
        <v>8</v>
      </c>
      <c r="AB36" s="8" t="s">
        <v>8</v>
      </c>
      <c r="AC36" s="7"/>
      <c r="AD36" s="7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</row>
    <row r="37" spans="11:56" ht="15" customHeight="1" x14ac:dyDescent="0.25">
      <c r="K37" s="18"/>
      <c r="L37" s="18"/>
      <c r="M37" s="18"/>
      <c r="N37" s="8" t="s">
        <v>8</v>
      </c>
      <c r="AB37" s="8" t="s">
        <v>8</v>
      </c>
      <c r="AC37" s="7"/>
      <c r="AD37" s="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</row>
    <row r="38" spans="11:56" ht="15" customHeight="1" x14ac:dyDescent="0.25">
      <c r="K38" s="18"/>
      <c r="L38" s="18"/>
      <c r="M38" s="18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  <c r="AC38" s="7"/>
      <c r="AD38" s="7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</row>
    <row r="39" spans="11:56" ht="15" customHeight="1" x14ac:dyDescent="0.25">
      <c r="K39" s="18"/>
      <c r="L39" s="18"/>
      <c r="M39" s="18"/>
      <c r="N39" s="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  <c r="AC39" s="7"/>
      <c r="AD39" s="7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</row>
    <row r="40" spans="11:56" ht="15" customHeight="1" x14ac:dyDescent="0.25">
      <c r="K40" s="18"/>
      <c r="L40" s="18"/>
      <c r="M40" s="18"/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  <c r="AC40" s="7"/>
      <c r="AD40" s="7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</row>
    <row r="41" spans="11:56" ht="15" customHeight="1" x14ac:dyDescent="0.25">
      <c r="K41" s="18"/>
      <c r="L41" s="18"/>
      <c r="M41" s="18"/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 s="7"/>
      <c r="AD41" s="7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</row>
    <row r="42" spans="11:56" ht="15" customHeight="1" x14ac:dyDescent="0.25">
      <c r="K42" s="18"/>
      <c r="L42" s="18"/>
      <c r="M42" s="18"/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 s="7"/>
      <c r="AD42" s="7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1:56" ht="15" customHeight="1" x14ac:dyDescent="0.25">
      <c r="K43" s="18"/>
      <c r="L43" s="18"/>
      <c r="M43" s="18"/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 s="7"/>
      <c r="AD43" s="7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</row>
    <row r="44" spans="11:56" ht="15" customHeight="1" x14ac:dyDescent="0.25">
      <c r="K44" s="18"/>
      <c r="L44" s="18"/>
      <c r="M44" s="18"/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 s="7"/>
      <c r="AD44" s="7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</row>
    <row r="45" spans="11:56" ht="15" customHeight="1" x14ac:dyDescent="0.25">
      <c r="K45" s="18"/>
      <c r="L45" s="18"/>
      <c r="M45" s="18"/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  <c r="AC45" s="7"/>
      <c r="AD45" s="7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</row>
    <row r="46" spans="11:56" ht="15" customHeight="1" x14ac:dyDescent="0.25">
      <c r="K46" s="18"/>
      <c r="L46" s="18"/>
      <c r="M46" s="18"/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 s="7"/>
      <c r="AD46" s="7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</row>
    <row r="47" spans="11:56" ht="15" customHeight="1" x14ac:dyDescent="0.25">
      <c r="K47" s="18"/>
      <c r="L47" s="18"/>
      <c r="M47" s="18"/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 s="7"/>
      <c r="AD47" s="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</row>
    <row r="48" spans="11:56" ht="15" customHeight="1" x14ac:dyDescent="0.25">
      <c r="K48" s="18"/>
      <c r="L48" s="18"/>
      <c r="M48" s="18"/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 s="7"/>
      <c r="AD48" s="7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</row>
    <row r="49" spans="1:56" ht="15" customHeight="1" x14ac:dyDescent="0.25">
      <c r="K49" s="18"/>
      <c r="L49" s="18"/>
      <c r="M49" s="18"/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  <c r="AD49" s="7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</row>
    <row r="50" spans="1:56" ht="15" customHeight="1" x14ac:dyDescent="0.25">
      <c r="K50" s="18"/>
      <c r="L50" s="18"/>
      <c r="M50" s="18"/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  <c r="AD50" s="7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</row>
    <row r="51" spans="1:56" ht="15" customHeight="1" x14ac:dyDescent="0.25">
      <c r="K51" s="18"/>
      <c r="L51" s="18"/>
      <c r="M51" s="18"/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  <c r="AC51" s="7"/>
      <c r="AD51" s="7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</row>
    <row r="52" spans="1:56" ht="15" customHeight="1" x14ac:dyDescent="0.25">
      <c r="K52" s="18"/>
      <c r="L52" s="18"/>
      <c r="M52" s="18"/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  <c r="AC52" s="7"/>
      <c r="AD52" s="7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</row>
    <row r="53" spans="1:56" ht="15" customHeight="1" x14ac:dyDescent="0.25">
      <c r="K53" s="18"/>
      <c r="L53" s="18"/>
      <c r="M53" s="18"/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  <c r="AC53" s="7"/>
      <c r="AD53" s="7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</row>
    <row r="54" spans="1:56" ht="15" customHeight="1" x14ac:dyDescent="0.25">
      <c r="K54" s="18"/>
      <c r="L54" s="18"/>
      <c r="M54" s="18"/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  <c r="AC54" s="7"/>
      <c r="AD54" s="7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</row>
    <row r="55" spans="1:56" ht="15" customHeight="1" x14ac:dyDescent="0.25">
      <c r="K55" s="18"/>
      <c r="L55" s="18"/>
      <c r="M55" s="18"/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  <c r="AC55" s="7"/>
      <c r="AD55" s="7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</row>
    <row r="56" spans="1:56" ht="15" customHeight="1" x14ac:dyDescent="0.25">
      <c r="K56" s="18"/>
      <c r="L56" s="18"/>
      <c r="M56" s="18"/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  <c r="AC56" s="7"/>
      <c r="AD56" s="7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</row>
    <row r="57" spans="1:56" ht="15" customHeight="1" x14ac:dyDescent="0.25">
      <c r="K57" s="18"/>
      <c r="L57" s="18"/>
      <c r="M57" s="18"/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  <c r="AC57" s="7"/>
      <c r="AD57" s="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</row>
    <row r="58" spans="1:56" ht="15" customHeight="1" x14ac:dyDescent="0.25">
      <c r="K58" s="18"/>
      <c r="L58" s="18"/>
      <c r="M58" s="18"/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  <c r="AC58" s="7"/>
      <c r="AD58" s="7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</row>
    <row r="59" spans="1:56" ht="1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18"/>
      <c r="K59" s="18"/>
      <c r="L59" s="18"/>
      <c r="M59" s="18"/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  <c r="AC59" s="7"/>
      <c r="AD59" s="7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4" width="9.140625" style="6"/>
    <col min="15" max="15" width="10.7109375" style="6" customWidth="1"/>
    <col min="16" max="16384" width="9.140625" style="6"/>
  </cols>
  <sheetData>
    <row r="1" spans="1:33" ht="15" customHeight="1" x14ac:dyDescent="0.25">
      <c r="A1" s="5" t="s">
        <v>3</v>
      </c>
      <c r="C1" t="s">
        <v>19</v>
      </c>
      <c r="D1" s="22"/>
      <c r="M1" s="14" t="s">
        <v>7</v>
      </c>
      <c r="N1" s="23" t="s">
        <v>8</v>
      </c>
      <c r="AB1" s="23" t="s">
        <v>8</v>
      </c>
      <c r="AC1" s="5" t="s">
        <v>20</v>
      </c>
    </row>
    <row r="2" spans="1:33" ht="15" customHeight="1" x14ac:dyDescent="0.25">
      <c r="A2" s="5" t="s">
        <v>4</v>
      </c>
      <c r="C2" s="15" t="s">
        <v>63</v>
      </c>
      <c r="N2" s="23" t="s">
        <v>8</v>
      </c>
      <c r="O2"/>
      <c r="P2"/>
      <c r="Q2"/>
      <c r="R2"/>
      <c r="S2"/>
      <c r="T2"/>
      <c r="AB2" s="23" t="s">
        <v>8</v>
      </c>
    </row>
    <row r="3" spans="1:33" ht="15" customHeight="1" x14ac:dyDescent="0.25">
      <c r="A3" s="5" t="s">
        <v>5</v>
      </c>
      <c r="C3" s="6" t="s">
        <v>64</v>
      </c>
      <c r="N3" s="23" t="s">
        <v>8</v>
      </c>
      <c r="O3" s="6" t="s">
        <v>65</v>
      </c>
      <c r="P3" s="21" t="s">
        <v>13</v>
      </c>
      <c r="Q3" s="33">
        <f>Z23</f>
        <v>4990</v>
      </c>
      <c r="AB3" s="23" t="s">
        <v>8</v>
      </c>
      <c r="AC3" s="71" t="s">
        <v>66</v>
      </c>
      <c r="AD3" s="20"/>
      <c r="AE3" s="72">
        <f ca="1">RANDBETWEEN(1,10)</f>
        <v>6</v>
      </c>
      <c r="AF3" s="73">
        <f ca="1">AE3</f>
        <v>6</v>
      </c>
      <c r="AG3" s="9"/>
    </row>
    <row r="4" spans="1:33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O4" s="7"/>
      <c r="P4" s="7"/>
      <c r="Q4" s="7"/>
      <c r="R4" s="7"/>
      <c r="S4" s="7"/>
      <c r="U4" s="7"/>
      <c r="V4" s="74" t="s">
        <v>67</v>
      </c>
      <c r="W4" s="74"/>
      <c r="X4" s="74"/>
      <c r="Y4" s="7"/>
      <c r="Z4" s="7"/>
      <c r="AA4" s="7"/>
      <c r="AB4" s="8" t="s">
        <v>8</v>
      </c>
      <c r="AC4" s="75" t="s">
        <v>68</v>
      </c>
      <c r="AD4" s="76"/>
      <c r="AE4" s="75" t="s">
        <v>69</v>
      </c>
      <c r="AF4" s="77"/>
      <c r="AG4" s="9"/>
    </row>
    <row r="5" spans="1:33" ht="15" customHeight="1" x14ac:dyDescent="0.25">
      <c r="A5" s="19" t="s">
        <v>6</v>
      </c>
      <c r="B5" s="9"/>
      <c r="C5" s="28"/>
      <c r="D5" s="78" t="s">
        <v>70</v>
      </c>
      <c r="E5" s="28"/>
      <c r="F5" s="28"/>
      <c r="G5" s="28"/>
      <c r="H5" s="79" t="s">
        <v>9</v>
      </c>
      <c r="I5" s="79" t="s">
        <v>10</v>
      </c>
      <c r="J5" s="9"/>
      <c r="K5" s="9"/>
      <c r="L5" s="9"/>
      <c r="M5" s="9"/>
      <c r="N5" s="8" t="s">
        <v>8</v>
      </c>
      <c r="O5" s="80" t="s">
        <v>71</v>
      </c>
      <c r="P5" s="78" t="s">
        <v>72</v>
      </c>
      <c r="Q5" s="28"/>
      <c r="R5" s="28"/>
      <c r="S5" s="28"/>
      <c r="T5" s="81" t="s">
        <v>73</v>
      </c>
      <c r="U5" s="28"/>
      <c r="V5" s="35" t="s">
        <v>74</v>
      </c>
      <c r="W5" s="82"/>
      <c r="X5" s="35" t="s">
        <v>75</v>
      </c>
      <c r="Y5" s="28"/>
      <c r="Z5" s="7"/>
      <c r="AA5" s="7"/>
      <c r="AB5" s="8" t="s">
        <v>8</v>
      </c>
      <c r="AC5" s="83" t="s">
        <v>9</v>
      </c>
      <c r="AD5" s="84" t="s">
        <v>10</v>
      </c>
      <c r="AE5" s="83" t="s">
        <v>9</v>
      </c>
      <c r="AF5" s="84" t="s">
        <v>10</v>
      </c>
      <c r="AG5" s="9"/>
    </row>
    <row r="6" spans="1:33" ht="15" customHeight="1" x14ac:dyDescent="0.25">
      <c r="A6" s="24"/>
      <c r="B6" s="9"/>
      <c r="C6" s="17" t="s">
        <v>76</v>
      </c>
      <c r="D6" s="9" t="s">
        <v>64</v>
      </c>
      <c r="E6" s="9"/>
      <c r="F6" s="9"/>
      <c r="G6" s="9"/>
      <c r="H6" s="85"/>
      <c r="I6" s="85">
        <v>5980</v>
      </c>
      <c r="M6" s="9"/>
      <c r="N6" s="8" t="s">
        <v>8</v>
      </c>
      <c r="O6" s="86" t="s">
        <v>14</v>
      </c>
      <c r="P6" s="9" t="s">
        <v>77</v>
      </c>
      <c r="Q6" s="9"/>
      <c r="R6" s="9"/>
      <c r="S6" s="9"/>
      <c r="T6" s="87">
        <f>I6</f>
        <v>5980</v>
      </c>
      <c r="U6" s="9"/>
      <c r="V6" s="9"/>
      <c r="W6"/>
      <c r="X6" s="9">
        <f>T6</f>
        <v>5980</v>
      </c>
      <c r="Y6" s="9"/>
      <c r="Z6" s="7"/>
      <c r="AA6" s="7"/>
      <c r="AB6" s="8" t="s">
        <v>8</v>
      </c>
      <c r="AC6" s="85"/>
      <c r="AD6" s="85">
        <v>625</v>
      </c>
      <c r="AE6" s="18"/>
      <c r="AF6" s="18">
        <v>1</v>
      </c>
      <c r="AG6" s="9"/>
    </row>
    <row r="7" spans="1:33" ht="15" customHeight="1" x14ac:dyDescent="0.25">
      <c r="A7" s="9"/>
      <c r="B7" s="9"/>
      <c r="C7" s="17" t="s">
        <v>12</v>
      </c>
      <c r="D7" s="9" t="s">
        <v>78</v>
      </c>
      <c r="E7" s="9"/>
      <c r="F7" s="9"/>
      <c r="G7" s="9"/>
      <c r="H7" s="85">
        <v>6000</v>
      </c>
      <c r="I7" s="85">
        <v>4600</v>
      </c>
      <c r="M7" s="9"/>
      <c r="N7" s="8" t="s">
        <v>8</v>
      </c>
      <c r="O7" s="88" t="s">
        <v>79</v>
      </c>
      <c r="P7" s="9" t="str">
        <f t="shared" ref="P7:P22" si="0">D7</f>
        <v>NWP</v>
      </c>
      <c r="Q7" s="9"/>
      <c r="R7" s="9"/>
      <c r="S7" s="9"/>
      <c r="T7" s="87"/>
      <c r="U7" s="9"/>
      <c r="V7" s="9"/>
      <c r="W7" s="9"/>
      <c r="X7" s="9"/>
      <c r="Y7" s="9"/>
      <c r="Z7" s="7"/>
      <c r="AA7" s="7"/>
      <c r="AB7" s="8" t="s">
        <v>8</v>
      </c>
      <c r="AC7" s="85">
        <v>650</v>
      </c>
      <c r="AD7" s="85">
        <v>500</v>
      </c>
      <c r="AE7" s="18">
        <v>1</v>
      </c>
      <c r="AF7" s="18">
        <v>0.76</v>
      </c>
      <c r="AG7" s="9"/>
    </row>
    <row r="8" spans="1:33" ht="15" customHeight="1" x14ac:dyDescent="0.25">
      <c r="A8" s="9"/>
      <c r="B8" s="9"/>
      <c r="C8" s="89" t="s">
        <v>16</v>
      </c>
      <c r="D8" s="28" t="s">
        <v>80</v>
      </c>
      <c r="E8" s="28"/>
      <c r="F8" s="28"/>
      <c r="G8" s="28"/>
      <c r="H8" s="90">
        <v>4930</v>
      </c>
      <c r="I8" s="90">
        <v>3320</v>
      </c>
      <c r="M8" s="9"/>
      <c r="N8" s="8" t="s">
        <v>8</v>
      </c>
      <c r="O8" s="91" t="s">
        <v>14</v>
      </c>
      <c r="P8" s="28" t="str">
        <f t="shared" si="0"/>
        <v>NEP</v>
      </c>
      <c r="Q8" s="28"/>
      <c r="R8" s="28"/>
      <c r="S8" s="28"/>
      <c r="T8" s="92">
        <f>H8</f>
        <v>4930</v>
      </c>
      <c r="U8" s="28"/>
      <c r="V8" s="93">
        <f t="shared" ref="V8:V13" si="1">T8</f>
        <v>4930</v>
      </c>
      <c r="W8" s="28"/>
      <c r="X8" s="28"/>
      <c r="Y8" s="28"/>
      <c r="Z8" s="7"/>
      <c r="AA8" s="7"/>
      <c r="AB8" s="8" t="s">
        <v>8</v>
      </c>
      <c r="AC8" s="90">
        <v>575</v>
      </c>
      <c r="AD8" s="90">
        <v>400</v>
      </c>
      <c r="AE8" s="18">
        <v>0.88</v>
      </c>
      <c r="AF8" s="18">
        <v>0.61</v>
      </c>
      <c r="AG8" s="9"/>
    </row>
    <row r="9" spans="1:33" ht="15" customHeight="1" x14ac:dyDescent="0.25">
      <c r="A9" s="9"/>
      <c r="B9" s="9"/>
      <c r="C9" s="17" t="s">
        <v>81</v>
      </c>
      <c r="D9" s="9" t="s">
        <v>82</v>
      </c>
      <c r="E9" s="9"/>
      <c r="F9" s="9"/>
      <c r="G9" s="9"/>
      <c r="H9" s="85">
        <v>3640</v>
      </c>
      <c r="I9" s="85">
        <v>2100</v>
      </c>
      <c r="M9" s="9"/>
      <c r="N9" s="8" t="s">
        <v>8</v>
      </c>
      <c r="O9" s="94" t="s">
        <v>40</v>
      </c>
      <c r="P9" s="9" t="str">
        <f t="shared" si="0"/>
        <v>incurred losses</v>
      </c>
      <c r="Q9" s="9"/>
      <c r="R9" s="9"/>
      <c r="S9" s="9"/>
      <c r="T9" s="87">
        <f>-H9</f>
        <v>-3640</v>
      </c>
      <c r="U9" s="9"/>
      <c r="V9" s="95">
        <f t="shared" si="1"/>
        <v>-3640</v>
      </c>
      <c r="W9" s="9"/>
      <c r="X9" s="9"/>
      <c r="Y9" s="9"/>
      <c r="Z9" s="7"/>
      <c r="AA9" s="7"/>
      <c r="AB9" s="8" t="s">
        <v>8</v>
      </c>
      <c r="AC9" s="85">
        <v>415</v>
      </c>
      <c r="AD9" s="85">
        <v>250</v>
      </c>
      <c r="AE9" s="18">
        <v>0.6</v>
      </c>
      <c r="AF9" s="18">
        <v>0.38</v>
      </c>
      <c r="AG9" s="9"/>
    </row>
    <row r="10" spans="1:33" ht="15" customHeight="1" x14ac:dyDescent="0.25">
      <c r="A10" s="9"/>
      <c r="B10" s="9"/>
      <c r="C10" s="17" t="s">
        <v>83</v>
      </c>
      <c r="D10" s="9" t="s">
        <v>36</v>
      </c>
      <c r="E10" s="9"/>
      <c r="F10" s="9"/>
      <c r="G10" s="9"/>
      <c r="H10" s="85">
        <v>940</v>
      </c>
      <c r="I10" s="85">
        <v>460</v>
      </c>
      <c r="M10" s="9"/>
      <c r="N10" s="8" t="s">
        <v>8</v>
      </c>
      <c r="O10" s="94" t="s">
        <v>40</v>
      </c>
      <c r="P10" s="9" t="str">
        <f t="shared" si="0"/>
        <v>LAE</v>
      </c>
      <c r="Q10" s="9"/>
      <c r="R10" s="9"/>
      <c r="S10" s="9"/>
      <c r="T10" s="87">
        <f>-H10</f>
        <v>-940</v>
      </c>
      <c r="U10" s="9"/>
      <c r="V10" s="95">
        <f t="shared" si="1"/>
        <v>-940</v>
      </c>
      <c r="W10" s="9"/>
      <c r="X10" s="9"/>
      <c r="Y10" s="9"/>
      <c r="Z10" s="7"/>
      <c r="AA10" s="7"/>
      <c r="AB10" s="8" t="s">
        <v>8</v>
      </c>
      <c r="AC10" s="85">
        <v>100</v>
      </c>
      <c r="AD10" s="85">
        <v>50</v>
      </c>
      <c r="AE10" s="18">
        <v>0.15</v>
      </c>
      <c r="AF10" s="18">
        <v>0.08</v>
      </c>
      <c r="AG10" s="9"/>
    </row>
    <row r="11" spans="1:33" ht="15" customHeight="1" x14ac:dyDescent="0.25">
      <c r="A11" s="9"/>
      <c r="B11" s="9"/>
      <c r="C11" s="89" t="s">
        <v>84</v>
      </c>
      <c r="D11" s="28" t="s">
        <v>85</v>
      </c>
      <c r="E11" s="28"/>
      <c r="F11" s="28"/>
      <c r="G11" s="28"/>
      <c r="H11" s="90">
        <v>1160</v>
      </c>
      <c r="I11" s="90">
        <v>950</v>
      </c>
      <c r="M11" s="9"/>
      <c r="N11" s="8" t="s">
        <v>8</v>
      </c>
      <c r="O11" s="96" t="s">
        <v>40</v>
      </c>
      <c r="P11" s="28" t="str">
        <f t="shared" si="0"/>
        <v>other U/W expenses</v>
      </c>
      <c r="Q11" s="28"/>
      <c r="R11" s="28"/>
      <c r="S11" s="28"/>
      <c r="T11" s="92">
        <f>-H11</f>
        <v>-1160</v>
      </c>
      <c r="U11" s="28"/>
      <c r="V11" s="93">
        <f t="shared" si="1"/>
        <v>-1160</v>
      </c>
      <c r="W11" s="28"/>
      <c r="X11" s="28"/>
      <c r="Y11" s="28"/>
      <c r="Z11" s="7"/>
      <c r="AA11" s="7"/>
      <c r="AB11" s="8" t="s">
        <v>8</v>
      </c>
      <c r="AC11" s="90">
        <v>125</v>
      </c>
      <c r="AD11" s="90">
        <v>105</v>
      </c>
      <c r="AE11" s="18">
        <v>0.19</v>
      </c>
      <c r="AF11" s="18">
        <v>0.16</v>
      </c>
      <c r="AG11" s="9"/>
    </row>
    <row r="12" spans="1:33" ht="15" customHeight="1" x14ac:dyDescent="0.25">
      <c r="A12" s="9"/>
      <c r="B12" s="9"/>
      <c r="C12" s="17" t="s">
        <v>86</v>
      </c>
      <c r="D12" s="9" t="s">
        <v>48</v>
      </c>
      <c r="E12" s="9"/>
      <c r="F12" s="9"/>
      <c r="G12" s="9"/>
      <c r="H12" s="85">
        <v>510</v>
      </c>
      <c r="I12" s="85">
        <v>490</v>
      </c>
      <c r="M12" s="9"/>
      <c r="N12" s="8" t="s">
        <v>8</v>
      </c>
      <c r="O12" s="97" t="s">
        <v>14</v>
      </c>
      <c r="P12" s="9" t="str">
        <f t="shared" si="0"/>
        <v>net investment income earned</v>
      </c>
      <c r="Q12" s="9"/>
      <c r="R12" s="9"/>
      <c r="S12" s="9"/>
      <c r="T12" s="87">
        <f>H12</f>
        <v>510</v>
      </c>
      <c r="U12" s="9"/>
      <c r="V12" s="95">
        <f t="shared" si="1"/>
        <v>510</v>
      </c>
      <c r="W12" s="9"/>
      <c r="X12" s="9"/>
      <c r="Y12" s="9"/>
      <c r="Z12" s="7"/>
      <c r="AA12" s="7"/>
      <c r="AB12" s="8" t="s">
        <v>8</v>
      </c>
      <c r="AC12" s="85">
        <v>60</v>
      </c>
      <c r="AD12" s="85">
        <v>55</v>
      </c>
      <c r="AE12" s="18">
        <v>0.09</v>
      </c>
      <c r="AF12" s="18">
        <v>0.08</v>
      </c>
      <c r="AG12" s="9"/>
    </row>
    <row r="13" spans="1:33" ht="15" customHeight="1" x14ac:dyDescent="0.25">
      <c r="A13" s="9"/>
      <c r="B13" s="9"/>
      <c r="C13" s="17" t="s">
        <v>87</v>
      </c>
      <c r="D13" s="9" t="s">
        <v>88</v>
      </c>
      <c r="E13" s="9"/>
      <c r="F13" s="9"/>
      <c r="G13" s="9"/>
      <c r="H13" s="85">
        <v>110</v>
      </c>
      <c r="I13" s="85">
        <v>60</v>
      </c>
      <c r="M13" s="9"/>
      <c r="N13" s="8" t="s">
        <v>8</v>
      </c>
      <c r="O13" s="97" t="s">
        <v>14</v>
      </c>
      <c r="P13" s="9" t="str">
        <f t="shared" si="0"/>
        <v>net realized capital gains less tax</v>
      </c>
      <c r="Q13" s="9"/>
      <c r="R13" s="9"/>
      <c r="S13" s="9"/>
      <c r="T13" s="98">
        <f>H13</f>
        <v>110</v>
      </c>
      <c r="U13" s="9"/>
      <c r="V13" s="17">
        <f t="shared" si="1"/>
        <v>110</v>
      </c>
      <c r="W13" s="9"/>
      <c r="X13" s="9"/>
      <c r="Y13" s="9"/>
      <c r="Z13" s="7"/>
      <c r="AA13" s="7"/>
      <c r="AB13" s="8" t="s">
        <v>8</v>
      </c>
      <c r="AC13" s="85">
        <v>12</v>
      </c>
      <c r="AD13" s="85">
        <v>5</v>
      </c>
      <c r="AE13" s="18">
        <v>0.02</v>
      </c>
      <c r="AF13" s="18">
        <v>0.01</v>
      </c>
      <c r="AG13" s="9"/>
    </row>
    <row r="14" spans="1:33" ht="15" customHeight="1" x14ac:dyDescent="0.25">
      <c r="A14" s="9"/>
      <c r="B14" s="9"/>
      <c r="C14" s="17" t="s">
        <v>89</v>
      </c>
      <c r="D14" s="9" t="s">
        <v>90</v>
      </c>
      <c r="E14" s="9"/>
      <c r="F14" s="9"/>
      <c r="G14" s="9"/>
      <c r="H14" s="85">
        <v>690</v>
      </c>
      <c r="I14" s="85">
        <v>810</v>
      </c>
      <c r="M14" s="9"/>
      <c r="N14" s="8" t="s">
        <v>8</v>
      </c>
      <c r="O14" s="99" t="s">
        <v>91</v>
      </c>
      <c r="P14" s="100" t="str">
        <f t="shared" si="0"/>
        <v>net unrealized capital gains less tax</v>
      </c>
      <c r="Q14" s="100"/>
      <c r="R14" s="100"/>
      <c r="S14" s="100"/>
      <c r="T14" s="101">
        <f>H14-I14</f>
        <v>-120</v>
      </c>
      <c r="U14" s="100"/>
      <c r="V14" s="100"/>
      <c r="W14" s="100"/>
      <c r="X14" s="100">
        <f>T14</f>
        <v>-120</v>
      </c>
      <c r="Y14" s="100"/>
      <c r="Z14" s="7"/>
      <c r="AA14" s="7"/>
      <c r="AB14" s="8" t="s">
        <v>8</v>
      </c>
      <c r="AC14" s="85">
        <v>70</v>
      </c>
      <c r="AD14" s="85">
        <v>90</v>
      </c>
      <c r="AE14" s="18">
        <v>0.11</v>
      </c>
      <c r="AF14" s="18">
        <v>0.14000000000000001</v>
      </c>
      <c r="AG14" s="9"/>
    </row>
    <row r="15" spans="1:33" ht="15" customHeight="1" x14ac:dyDescent="0.25">
      <c r="A15" s="9"/>
      <c r="B15" s="9"/>
      <c r="C15" s="89" t="s">
        <v>92</v>
      </c>
      <c r="D15" s="28" t="s">
        <v>31</v>
      </c>
      <c r="E15" s="28"/>
      <c r="F15" s="28"/>
      <c r="G15" s="28"/>
      <c r="H15" s="90">
        <v>60</v>
      </c>
      <c r="I15" s="90">
        <v>120</v>
      </c>
      <c r="M15" s="9"/>
      <c r="N15" s="8" t="s">
        <v>8</v>
      </c>
      <c r="O15" s="91" t="s">
        <v>14</v>
      </c>
      <c r="P15" s="28" t="str">
        <f t="shared" si="0"/>
        <v>other income</v>
      </c>
      <c r="Q15" s="28"/>
      <c r="R15" s="28"/>
      <c r="S15" s="28"/>
      <c r="T15" s="92">
        <f>H15</f>
        <v>60</v>
      </c>
      <c r="U15" s="28"/>
      <c r="V15" s="93">
        <f>T15</f>
        <v>60</v>
      </c>
      <c r="W15" s="28"/>
      <c r="X15" s="28"/>
      <c r="Y15" s="28"/>
      <c r="Z15" s="7"/>
      <c r="AA15" s="7"/>
      <c r="AB15" s="8" t="s">
        <v>8</v>
      </c>
      <c r="AC15" s="90">
        <v>8</v>
      </c>
      <c r="AD15" s="90">
        <v>10</v>
      </c>
      <c r="AE15" s="18">
        <v>0.01</v>
      </c>
      <c r="AF15" s="18">
        <v>0.02</v>
      </c>
      <c r="AG15" s="9"/>
    </row>
    <row r="16" spans="1:33" ht="15" customHeight="1" x14ac:dyDescent="0.25">
      <c r="A16" s="9"/>
      <c r="B16" s="9"/>
      <c r="C16" s="17" t="s">
        <v>93</v>
      </c>
      <c r="D16" s="9" t="s">
        <v>54</v>
      </c>
      <c r="E16" s="9"/>
      <c r="F16" s="9"/>
      <c r="G16" s="9"/>
      <c r="H16" s="85">
        <v>60</v>
      </c>
      <c r="I16" s="85">
        <v>60</v>
      </c>
      <c r="M16" s="9"/>
      <c r="N16" s="8" t="s">
        <v>8</v>
      </c>
      <c r="O16" s="94" t="s">
        <v>40</v>
      </c>
      <c r="P16" s="9" t="str">
        <f t="shared" si="0"/>
        <v>dividends to policyholders</v>
      </c>
      <c r="Q16" s="9"/>
      <c r="R16" s="9"/>
      <c r="S16" s="9"/>
      <c r="T16" s="87">
        <f>-H16</f>
        <v>-60</v>
      </c>
      <c r="U16" s="9"/>
      <c r="V16" s="95">
        <f>T16</f>
        <v>-60</v>
      </c>
      <c r="W16" s="9"/>
      <c r="X16" s="9"/>
      <c r="Y16" s="9"/>
      <c r="Z16" s="7"/>
      <c r="AA16" s="7"/>
      <c r="AB16" s="8" t="s">
        <v>8</v>
      </c>
      <c r="AC16" s="85">
        <v>6</v>
      </c>
      <c r="AD16" s="85">
        <v>4</v>
      </c>
      <c r="AE16" s="18">
        <v>0.01</v>
      </c>
      <c r="AF16" s="18">
        <v>0.01</v>
      </c>
      <c r="AG16" s="9"/>
    </row>
    <row r="17" spans="1:33" ht="15" customHeight="1" x14ac:dyDescent="0.25">
      <c r="A17" s="9"/>
      <c r="B17" s="9"/>
      <c r="C17" s="17" t="s">
        <v>94</v>
      </c>
      <c r="D17" s="9" t="s">
        <v>56</v>
      </c>
      <c r="E17" s="9"/>
      <c r="F17" s="9"/>
      <c r="G17" s="9"/>
      <c r="H17" s="85">
        <v>240</v>
      </c>
      <c r="I17" s="85">
        <v>180</v>
      </c>
      <c r="M17" s="9"/>
      <c r="N17" s="8" t="s">
        <v>8</v>
      </c>
      <c r="O17" s="94" t="s">
        <v>40</v>
      </c>
      <c r="P17" s="9" t="str">
        <f t="shared" si="0"/>
        <v>dividends to stockholders</v>
      </c>
      <c r="Q17" s="9"/>
      <c r="R17" s="9"/>
      <c r="S17" s="9"/>
      <c r="T17" s="87">
        <f>-H17</f>
        <v>-240</v>
      </c>
      <c r="U17" s="9"/>
      <c r="V17" s="9"/>
      <c r="W17" s="9"/>
      <c r="X17" s="9">
        <f>T17</f>
        <v>-240</v>
      </c>
      <c r="Y17" s="9"/>
      <c r="Z17" s="7"/>
      <c r="AA17" s="7"/>
      <c r="AB17" s="8" t="s">
        <v>8</v>
      </c>
      <c r="AC17" s="85">
        <v>23</v>
      </c>
      <c r="AD17" s="85">
        <v>20</v>
      </c>
      <c r="AE17" s="18">
        <v>0.04</v>
      </c>
      <c r="AF17" s="18">
        <v>0.03</v>
      </c>
      <c r="AG17" s="9"/>
    </row>
    <row r="18" spans="1:33" ht="15" customHeight="1" x14ac:dyDescent="0.25">
      <c r="A18" s="9"/>
      <c r="B18" s="9"/>
      <c r="C18" s="17" t="s">
        <v>95</v>
      </c>
      <c r="D18" s="9" t="s">
        <v>96</v>
      </c>
      <c r="E18" s="9"/>
      <c r="F18" s="9"/>
      <c r="G18" s="9"/>
      <c r="H18" s="85">
        <v>60</v>
      </c>
      <c r="I18" s="85">
        <v>0</v>
      </c>
      <c r="M18" s="9"/>
      <c r="N18" s="8" t="s">
        <v>8</v>
      </c>
      <c r="O18" s="94" t="s">
        <v>40</v>
      </c>
      <c r="P18" s="9" t="str">
        <f t="shared" si="0"/>
        <v>federal &amp; foreign taxes</v>
      </c>
      <c r="Q18" s="9"/>
      <c r="R18" s="9"/>
      <c r="S18" s="9"/>
      <c r="T18" s="87">
        <f>-H18</f>
        <v>-60</v>
      </c>
      <c r="U18" s="9"/>
      <c r="V18" s="95">
        <f>T18</f>
        <v>-60</v>
      </c>
      <c r="W18" s="9"/>
      <c r="X18" s="9"/>
      <c r="Y18" s="9"/>
      <c r="Z18" s="7"/>
      <c r="AA18" s="7"/>
      <c r="AB18" s="8" t="s">
        <v>8</v>
      </c>
      <c r="AC18" s="85">
        <v>7</v>
      </c>
      <c r="AD18" s="85">
        <v>3</v>
      </c>
      <c r="AE18" s="18">
        <v>0.01</v>
      </c>
      <c r="AF18" s="18">
        <v>0</v>
      </c>
      <c r="AG18" s="9"/>
    </row>
    <row r="19" spans="1:33" ht="15" customHeight="1" x14ac:dyDescent="0.25">
      <c r="A19" s="9"/>
      <c r="B19" s="9"/>
      <c r="C19" s="17" t="s">
        <v>97</v>
      </c>
      <c r="D19" s="9" t="s">
        <v>98</v>
      </c>
      <c r="E19" s="9"/>
      <c r="F19" s="9"/>
      <c r="G19" s="9"/>
      <c r="H19" s="85">
        <v>240</v>
      </c>
      <c r="I19" s="85">
        <v>220</v>
      </c>
      <c r="M19" s="9"/>
      <c r="N19" s="8" t="s">
        <v>8</v>
      </c>
      <c r="O19" s="99" t="s">
        <v>91</v>
      </c>
      <c r="P19" s="100" t="str">
        <f t="shared" si="0"/>
        <v>net deferred income tax</v>
      </c>
      <c r="Q19" s="100"/>
      <c r="R19" s="100"/>
      <c r="S19" s="100"/>
      <c r="T19" s="101">
        <f>H19-I19</f>
        <v>20</v>
      </c>
      <c r="U19" s="100"/>
      <c r="V19" s="100"/>
      <c r="W19" s="100"/>
      <c r="X19" s="100">
        <f>T19</f>
        <v>20</v>
      </c>
      <c r="Y19" s="100"/>
      <c r="Z19" s="7"/>
      <c r="AA19" s="7"/>
      <c r="AB19" s="8" t="s">
        <v>8</v>
      </c>
      <c r="AC19" s="85">
        <v>28</v>
      </c>
      <c r="AD19" s="85">
        <v>24</v>
      </c>
      <c r="AE19" s="18">
        <v>0.04</v>
      </c>
      <c r="AF19" s="18">
        <v>0.04</v>
      </c>
      <c r="AG19" s="9"/>
    </row>
    <row r="20" spans="1:33" ht="15" customHeight="1" x14ac:dyDescent="0.25">
      <c r="A20" s="9"/>
      <c r="B20" s="9"/>
      <c r="C20" s="89" t="s">
        <v>99</v>
      </c>
      <c r="D20" s="28" t="s">
        <v>100</v>
      </c>
      <c r="E20" s="28"/>
      <c r="F20" s="28"/>
      <c r="G20" s="28"/>
      <c r="H20" s="90">
        <v>60</v>
      </c>
      <c r="I20" s="90">
        <v>120</v>
      </c>
      <c r="M20" s="9"/>
      <c r="N20" s="8" t="s">
        <v>8</v>
      </c>
      <c r="O20" s="102" t="s">
        <v>101</v>
      </c>
      <c r="P20" s="103" t="str">
        <f t="shared" si="0"/>
        <v>provision for reinsurance</v>
      </c>
      <c r="Q20" s="103"/>
      <c r="R20" s="103"/>
      <c r="S20" s="103"/>
      <c r="T20" s="104">
        <f>H20-I20</f>
        <v>-60</v>
      </c>
      <c r="U20" s="103"/>
      <c r="V20" s="103"/>
      <c r="W20" s="103"/>
      <c r="X20" s="105">
        <f>-T20</f>
        <v>60</v>
      </c>
      <c r="Y20" s="103"/>
      <c r="Z20" s="7"/>
      <c r="AA20" s="7"/>
      <c r="AB20" s="8" t="s">
        <v>8</v>
      </c>
      <c r="AC20" s="90">
        <v>9</v>
      </c>
      <c r="AD20" s="90">
        <v>11</v>
      </c>
      <c r="AE20" s="18">
        <v>0.01</v>
      </c>
      <c r="AF20" s="18">
        <v>0.02</v>
      </c>
      <c r="AG20" s="9"/>
    </row>
    <row r="21" spans="1:33" ht="15" customHeight="1" x14ac:dyDescent="0.25">
      <c r="A21" s="9"/>
      <c r="B21" s="9"/>
      <c r="C21" s="17" t="s">
        <v>102</v>
      </c>
      <c r="D21" s="9" t="s">
        <v>103</v>
      </c>
      <c r="E21" s="9"/>
      <c r="F21" s="9"/>
      <c r="G21" s="9"/>
      <c r="H21" s="85">
        <v>8280</v>
      </c>
      <c r="I21" s="85">
        <v>7500</v>
      </c>
      <c r="M21" s="9"/>
      <c r="N21" s="8" t="s">
        <v>8</v>
      </c>
      <c r="O21" s="88" t="s">
        <v>79</v>
      </c>
      <c r="P21" s="9" t="str">
        <f t="shared" si="0"/>
        <v>total assets</v>
      </c>
      <c r="Q21" s="9"/>
      <c r="R21" s="9"/>
      <c r="S21" s="9"/>
      <c r="T21" s="87"/>
      <c r="U21" s="9"/>
      <c r="V21" s="9"/>
      <c r="W21" s="9"/>
      <c r="X21" s="9"/>
      <c r="Y21" s="9"/>
      <c r="Z21" s="7"/>
      <c r="AA21" s="7"/>
      <c r="AB21" s="8" t="s">
        <v>8</v>
      </c>
      <c r="AC21" s="85">
        <v>900</v>
      </c>
      <c r="AD21" s="85">
        <v>800</v>
      </c>
      <c r="AE21" s="18">
        <v>1.38</v>
      </c>
      <c r="AF21" s="18">
        <v>1.22</v>
      </c>
      <c r="AG21" s="9"/>
    </row>
    <row r="22" spans="1:33" ht="15" customHeight="1" x14ac:dyDescent="0.25">
      <c r="A22" s="9"/>
      <c r="B22" s="9"/>
      <c r="C22" s="17" t="s">
        <v>104</v>
      </c>
      <c r="D22" s="9" t="s">
        <v>105</v>
      </c>
      <c r="E22" s="9"/>
      <c r="F22" s="9"/>
      <c r="G22" s="9"/>
      <c r="H22" s="85">
        <v>1080</v>
      </c>
      <c r="I22" s="85">
        <v>620</v>
      </c>
      <c r="M22" s="9"/>
      <c r="N22" s="8" t="s">
        <v>8</v>
      </c>
      <c r="O22" s="102" t="s">
        <v>101</v>
      </c>
      <c r="P22" s="103" t="str">
        <f t="shared" si="0"/>
        <v>non-admitted assets</v>
      </c>
      <c r="Q22" s="103"/>
      <c r="R22" s="103"/>
      <c r="S22" s="103"/>
      <c r="T22" s="101">
        <f>H22-I22</f>
        <v>460</v>
      </c>
      <c r="U22" s="103"/>
      <c r="V22" s="103"/>
      <c r="W22" s="103"/>
      <c r="X22" s="105">
        <f>-T22</f>
        <v>-460</v>
      </c>
      <c r="Y22" s="103"/>
      <c r="Z22" s="7"/>
      <c r="AA22" s="7"/>
      <c r="AB22" s="8" t="s">
        <v>8</v>
      </c>
      <c r="AC22" s="85">
        <v>120</v>
      </c>
      <c r="AD22" s="85">
        <v>75</v>
      </c>
      <c r="AE22" s="18">
        <v>0.18</v>
      </c>
      <c r="AF22" s="18">
        <v>0.11</v>
      </c>
    </row>
    <row r="23" spans="1:33" ht="1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18"/>
      <c r="K23" s="18"/>
      <c r="L23" s="18"/>
      <c r="M23" s="18"/>
      <c r="N23" s="8" t="s">
        <v>8</v>
      </c>
      <c r="O23" s="9"/>
      <c r="P23" s="9"/>
      <c r="Q23" s="9"/>
      <c r="R23" s="9"/>
      <c r="S23" s="9"/>
      <c r="T23" s="106">
        <f>SUM(T6:T22)</f>
        <v>5790</v>
      </c>
      <c r="U23" s="9"/>
      <c r="V23" s="27">
        <f>SUM(V6:V22)</f>
        <v>-250</v>
      </c>
      <c r="W23" s="107" t="s">
        <v>14</v>
      </c>
      <c r="X23" s="27">
        <f>SUM(X6:X22)</f>
        <v>5240</v>
      </c>
      <c r="Y23" s="107" t="s">
        <v>13</v>
      </c>
      <c r="Z23" s="108">
        <f>V23+X23</f>
        <v>4990</v>
      </c>
      <c r="AA23" s="9"/>
      <c r="AB23" s="8" t="s">
        <v>8</v>
      </c>
      <c r="AC23" s="7"/>
      <c r="AD23" s="7"/>
    </row>
    <row r="24" spans="1:33" ht="1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18"/>
      <c r="K24" s="18"/>
      <c r="L24" s="18"/>
      <c r="M24" s="18"/>
      <c r="N24" s="8" t="s">
        <v>8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8" t="s">
        <v>8</v>
      </c>
      <c r="AC24" s="7"/>
      <c r="AD24" s="7"/>
    </row>
    <row r="25" spans="1:33" ht="15" customHeight="1" x14ac:dyDescent="0.25">
      <c r="A25" s="19" t="s">
        <v>11</v>
      </c>
      <c r="B25" s="9"/>
      <c r="C25" s="9" t="s">
        <v>106</v>
      </c>
      <c r="D25" s="9"/>
      <c r="E25" s="9"/>
      <c r="F25" s="9"/>
      <c r="G25" s="9"/>
      <c r="H25" s="9"/>
      <c r="I25" s="9"/>
      <c r="J25" s="18"/>
      <c r="K25" s="18"/>
      <c r="L25" s="18"/>
      <c r="M25" s="18"/>
      <c r="N25" s="8" t="s">
        <v>8</v>
      </c>
      <c r="O25" s="9" t="s">
        <v>107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8" t="s">
        <v>8</v>
      </c>
      <c r="AC25" s="7"/>
      <c r="AD25" s="7"/>
    </row>
    <row r="26" spans="1:33" ht="1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18"/>
      <c r="K26" s="18"/>
      <c r="L26" s="18"/>
      <c r="M26" s="18"/>
      <c r="N26" s="8" t="s">
        <v>8</v>
      </c>
      <c r="O26" s="9"/>
      <c r="P26" s="9" t="s">
        <v>74</v>
      </c>
      <c r="Q26" s="9"/>
      <c r="R26" s="9"/>
      <c r="S26" s="9"/>
      <c r="T26" s="9"/>
      <c r="U26" s="9"/>
      <c r="V26" s="9">
        <f>V23</f>
        <v>-250</v>
      </c>
      <c r="W26" s="9"/>
      <c r="X26" s="9"/>
      <c r="Y26" s="9"/>
      <c r="Z26" s="9"/>
      <c r="AA26" s="9"/>
      <c r="AB26" s="8" t="s">
        <v>8</v>
      </c>
      <c r="AC26" s="7"/>
      <c r="AD26" s="7"/>
    </row>
    <row r="27" spans="1:33" ht="15" customHeight="1" x14ac:dyDescent="0.25">
      <c r="A27" s="19" t="s">
        <v>108</v>
      </c>
      <c r="B27" s="9"/>
      <c r="C27" s="9" t="s">
        <v>109</v>
      </c>
      <c r="D27" s="9"/>
      <c r="E27" s="9"/>
      <c r="F27" s="9"/>
      <c r="G27" s="9"/>
      <c r="H27" s="9"/>
      <c r="I27" s="9"/>
      <c r="J27" s="18"/>
      <c r="K27" s="18"/>
      <c r="L27" s="18"/>
      <c r="M27" s="18"/>
      <c r="N27" s="8" t="s">
        <v>8</v>
      </c>
      <c r="O27" s="9"/>
      <c r="P27" s="9" t="s">
        <v>110</v>
      </c>
      <c r="Q27" s="9"/>
      <c r="R27" s="9"/>
      <c r="S27" s="9"/>
      <c r="T27" s="9"/>
      <c r="U27" s="9"/>
      <c r="V27" s="9">
        <f>SUM(X7:X22)</f>
        <v>-740</v>
      </c>
      <c r="W27" s="9"/>
      <c r="X27" s="9" t="s">
        <v>111</v>
      </c>
      <c r="Y27" s="9"/>
      <c r="Z27" s="9"/>
      <c r="AA27" s="9"/>
      <c r="AB27" s="8" t="s">
        <v>8</v>
      </c>
      <c r="AC27" s="7"/>
      <c r="AD27" s="7"/>
    </row>
    <row r="28" spans="1:33" ht="15" customHeight="1" x14ac:dyDescent="0.25">
      <c r="A28" s="9"/>
      <c r="B28" s="9"/>
      <c r="C28" s="9" t="s">
        <v>112</v>
      </c>
      <c r="D28" s="9"/>
      <c r="E28" s="9"/>
      <c r="F28" s="9"/>
      <c r="G28" s="9"/>
      <c r="H28" s="9"/>
      <c r="I28" s="9"/>
      <c r="J28" s="18"/>
      <c r="K28" s="18"/>
      <c r="L28" s="18"/>
      <c r="M28" s="18"/>
      <c r="N28" s="8" t="s">
        <v>8</v>
      </c>
      <c r="O28" s="9"/>
      <c r="P28" s="30" t="s">
        <v>113</v>
      </c>
      <c r="Q28" s="30"/>
      <c r="R28" s="30"/>
      <c r="S28" s="30"/>
      <c r="T28" s="30"/>
      <c r="U28" s="9"/>
      <c r="V28" s="30">
        <f>SUM(V26:V27)</f>
        <v>-990</v>
      </c>
      <c r="W28" s="9"/>
      <c r="X28" s="9"/>
      <c r="Y28" s="9"/>
      <c r="Z28" s="9"/>
      <c r="AA28" s="9"/>
      <c r="AB28" s="8" t="s">
        <v>8</v>
      </c>
      <c r="AC28" s="7"/>
      <c r="AD28" s="7"/>
    </row>
    <row r="29" spans="1:33" ht="1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18"/>
      <c r="K29" s="18"/>
      <c r="L29" s="18"/>
      <c r="M29" s="18"/>
      <c r="N29" s="8" t="s">
        <v>8</v>
      </c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8" t="s">
        <v>8</v>
      </c>
      <c r="AC29" s="7"/>
      <c r="AD29" s="7"/>
    </row>
    <row r="30" spans="1:33" ht="15" customHeight="1" x14ac:dyDescent="0.25">
      <c r="A30" s="9"/>
      <c r="B30" s="9"/>
      <c r="C30" s="9" t="s">
        <v>114</v>
      </c>
      <c r="D30" s="9"/>
      <c r="E30" s="9"/>
      <c r="F30" s="9"/>
      <c r="G30" s="9"/>
      <c r="H30" s="9"/>
      <c r="I30" s="9"/>
      <c r="J30" s="18"/>
      <c r="K30" s="18"/>
      <c r="L30" s="18"/>
      <c r="M30" s="18"/>
      <c r="N30" s="8" t="s">
        <v>8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 t="s">
        <v>8</v>
      </c>
      <c r="AC30" s="7"/>
      <c r="AD30" s="7"/>
    </row>
    <row r="31" spans="1:33" ht="15" customHeight="1" x14ac:dyDescent="0.25">
      <c r="A31" s="9"/>
      <c r="B31" s="9"/>
      <c r="C31" s="9" t="s">
        <v>115</v>
      </c>
      <c r="D31" s="9"/>
      <c r="E31" s="9"/>
      <c r="F31" s="9"/>
      <c r="G31" s="9"/>
      <c r="H31" s="9"/>
      <c r="I31" s="9"/>
      <c r="J31" s="18"/>
      <c r="K31" s="18"/>
      <c r="L31" s="18"/>
      <c r="M31" s="18"/>
      <c r="N31" s="8" t="s">
        <v>8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8</v>
      </c>
      <c r="AC31" s="7"/>
      <c r="AD31" s="7"/>
    </row>
    <row r="32" spans="1:33" ht="1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18"/>
      <c r="K32" s="18"/>
      <c r="L32" s="18"/>
      <c r="M32" s="18"/>
      <c r="N32" s="8" t="s">
        <v>8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8" t="s">
        <v>8</v>
      </c>
      <c r="AC32" s="7"/>
      <c r="AD32" s="7"/>
    </row>
    <row r="33" spans="1:30" ht="1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18"/>
      <c r="K33" s="18"/>
      <c r="L33" s="18"/>
      <c r="M33" s="18"/>
      <c r="N33" s="8" t="s">
        <v>8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8</v>
      </c>
      <c r="AC33" s="7"/>
      <c r="AD33" s="7"/>
    </row>
    <row r="34" spans="1:30" ht="1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18"/>
      <c r="K34" s="18"/>
      <c r="L34" s="18"/>
      <c r="M34" s="18"/>
      <c r="N34" s="8" t="s">
        <v>8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8" t="s">
        <v>8</v>
      </c>
      <c r="AC34" s="7"/>
      <c r="AD34" s="7"/>
    </row>
    <row r="35" spans="1:30" ht="15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18"/>
      <c r="K35" s="18"/>
      <c r="L35" s="18"/>
      <c r="M35" s="18"/>
      <c r="N35" s="8" t="s">
        <v>8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8" t="s">
        <v>8</v>
      </c>
      <c r="AC35" s="7"/>
      <c r="AD35" s="7"/>
    </row>
    <row r="36" spans="1:30" ht="15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18"/>
      <c r="K36" s="18"/>
      <c r="L36" s="18"/>
      <c r="M36" s="18"/>
      <c r="N36" s="8" t="s">
        <v>8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8" t="s">
        <v>8</v>
      </c>
      <c r="AC36" s="7"/>
      <c r="AD36" s="7"/>
    </row>
    <row r="37" spans="1:30" ht="15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18"/>
      <c r="K37" s="18"/>
      <c r="L37" s="18"/>
      <c r="M37" s="18"/>
      <c r="N37" s="8" t="s">
        <v>8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  <c r="AC37" s="7"/>
      <c r="AD37" s="7"/>
    </row>
    <row r="38" spans="1:30" ht="15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18"/>
      <c r="K38" s="18"/>
      <c r="L38" s="18"/>
      <c r="M38" s="18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  <c r="AC38" s="7"/>
      <c r="AD38" s="7"/>
    </row>
    <row r="39" spans="1:30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18"/>
      <c r="K39" s="18"/>
      <c r="L39" s="18"/>
      <c r="M39" s="18"/>
      <c r="N39" s="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  <c r="AC39" s="7"/>
      <c r="AD39" s="7"/>
    </row>
    <row r="40" spans="1:30" ht="15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18"/>
      <c r="K40" s="18"/>
      <c r="L40" s="18"/>
      <c r="M40" s="18"/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  <c r="AC40" s="7"/>
      <c r="AD40" s="7"/>
    </row>
    <row r="41" spans="1:30" ht="1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18"/>
      <c r="K41" s="18"/>
      <c r="L41" s="18"/>
      <c r="M41" s="18"/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 s="7"/>
      <c r="AD41" s="7"/>
    </row>
    <row r="42" spans="1:30" ht="15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18"/>
      <c r="K42" s="18"/>
      <c r="L42" s="18"/>
      <c r="M42" s="18"/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 s="7"/>
      <c r="AD42" s="7"/>
    </row>
    <row r="43" spans="1:30" ht="1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18"/>
      <c r="K43" s="18"/>
      <c r="L43" s="18"/>
      <c r="M43" s="18"/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 s="7"/>
      <c r="AD43" s="7"/>
    </row>
    <row r="44" spans="1:30" ht="1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18"/>
      <c r="K44" s="18"/>
      <c r="L44" s="18"/>
      <c r="M44" s="18"/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 s="7"/>
      <c r="AD44" s="7"/>
    </row>
    <row r="45" spans="1:30" ht="15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18"/>
      <c r="K45" s="18"/>
      <c r="L45" s="18"/>
      <c r="M45" s="18"/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  <c r="AC45" s="7"/>
      <c r="AD45" s="7"/>
    </row>
    <row r="46" spans="1:30" ht="15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18"/>
      <c r="K46" s="18"/>
      <c r="L46" s="18"/>
      <c r="M46" s="18"/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 s="7"/>
      <c r="AD46" s="7"/>
    </row>
    <row r="47" spans="1:30" ht="15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18"/>
      <c r="K47" s="18"/>
      <c r="L47" s="18"/>
      <c r="M47" s="18"/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 s="7"/>
      <c r="AD47" s="7"/>
    </row>
    <row r="48" spans="1:30" ht="15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18"/>
      <c r="K48" s="18"/>
      <c r="L48" s="18"/>
      <c r="M48" s="18"/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 s="7"/>
      <c r="AD48" s="7"/>
    </row>
    <row r="49" spans="1:40" ht="15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18"/>
      <c r="K49" s="18"/>
      <c r="L49" s="18"/>
      <c r="M49" s="18"/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  <c r="AD49" s="7"/>
    </row>
    <row r="50" spans="1:40" ht="1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18"/>
      <c r="K50" s="18"/>
      <c r="L50" s="18"/>
      <c r="M50" s="18"/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  <c r="AD50" s="7"/>
    </row>
    <row r="51" spans="1:40" ht="1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18"/>
      <c r="K51" s="18"/>
      <c r="L51" s="18"/>
      <c r="M51" s="18"/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  <c r="AC51" s="7"/>
      <c r="AD51" s="7"/>
    </row>
    <row r="52" spans="1:40" ht="15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18"/>
      <c r="K52" s="18"/>
      <c r="L52" s="18"/>
      <c r="M52" s="18"/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  <c r="AC52" s="7"/>
      <c r="AD52" s="7"/>
    </row>
    <row r="53" spans="1:40" ht="15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18"/>
      <c r="K53" s="18"/>
      <c r="L53" s="18"/>
      <c r="M53" s="18"/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  <c r="AC53" s="7"/>
      <c r="AD53" s="7"/>
    </row>
    <row r="54" spans="1:40" ht="15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18"/>
      <c r="K54" s="18"/>
      <c r="L54" s="18"/>
      <c r="M54" s="18"/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  <c r="AC54" s="7"/>
      <c r="AD54" s="7"/>
    </row>
    <row r="55" spans="1:40" ht="15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18"/>
      <c r="K55" s="18"/>
      <c r="L55" s="18"/>
      <c r="M55" s="18"/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  <c r="AC55" s="7"/>
      <c r="AD55" s="7"/>
    </row>
    <row r="56" spans="1:40" ht="15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18"/>
      <c r="K56" s="18"/>
      <c r="L56" s="18"/>
      <c r="M56" s="18"/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  <c r="AC56" s="7"/>
      <c r="AD56" s="7"/>
    </row>
    <row r="57" spans="1:40" ht="1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18"/>
      <c r="K57" s="18"/>
      <c r="L57" s="18"/>
      <c r="M57" s="18"/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  <c r="AC57" s="7"/>
      <c r="AD57" s="7"/>
    </row>
    <row r="58" spans="1:40" ht="1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18"/>
      <c r="K58" s="18"/>
      <c r="L58" s="18"/>
      <c r="M58" s="18"/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  <c r="AC58" s="7"/>
      <c r="AD58" s="7"/>
    </row>
    <row r="59" spans="1:40" ht="1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18"/>
      <c r="K59" s="18"/>
      <c r="L59" s="18"/>
      <c r="M59" s="18"/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  <c r="AC59" s="7"/>
      <c r="AD59" s="7"/>
    </row>
    <row r="60" spans="1:4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:4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4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4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4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6384" width="9.140625" style="6"/>
  </cols>
  <sheetData>
    <row r="1" spans="1:40" ht="15" customHeight="1" x14ac:dyDescent="0.35">
      <c r="A1" s="5" t="s">
        <v>3</v>
      </c>
      <c r="C1" t="s">
        <v>19</v>
      </c>
      <c r="D1" s="22"/>
      <c r="M1" s="14" t="s">
        <v>7</v>
      </c>
      <c r="N1" s="23" t="s">
        <v>8</v>
      </c>
      <c r="O1" s="6" t="s">
        <v>116</v>
      </c>
      <c r="P1" s="33">
        <f>R35</f>
        <v>11302</v>
      </c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ht="15" customHeight="1" x14ac:dyDescent="0.25">
      <c r="A2" s="5" t="s">
        <v>4</v>
      </c>
      <c r="C2" s="6" t="s">
        <v>117</v>
      </c>
      <c r="N2" s="23" t="s">
        <v>8</v>
      </c>
      <c r="AB2"/>
      <c r="AC2"/>
      <c r="AD2"/>
      <c r="AE2"/>
      <c r="AF2"/>
      <c r="AG2"/>
      <c r="AH2"/>
      <c r="AI2"/>
      <c r="AJ2"/>
      <c r="AK2"/>
      <c r="AL2"/>
      <c r="AM2"/>
      <c r="AN2"/>
    </row>
    <row r="3" spans="1:40" ht="15" customHeight="1" x14ac:dyDescent="0.25">
      <c r="A3" s="5" t="s">
        <v>5</v>
      </c>
      <c r="C3" s="6" t="s">
        <v>118</v>
      </c>
      <c r="N3" s="23" t="s">
        <v>8</v>
      </c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4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40" ht="15" customHeight="1" x14ac:dyDescent="0.25">
      <c r="A5" s="19" t="s">
        <v>6</v>
      </c>
      <c r="C5" s="109" t="s">
        <v>119</v>
      </c>
      <c r="D5" s="38"/>
      <c r="E5" s="38"/>
      <c r="F5" s="39"/>
      <c r="G5" s="54" t="s">
        <v>120</v>
      </c>
      <c r="H5" s="55" t="s">
        <v>15</v>
      </c>
      <c r="M5" s="9"/>
      <c r="N5" s="8" t="s">
        <v>8</v>
      </c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1:40" ht="15" customHeight="1" x14ac:dyDescent="0.35">
      <c r="A6" s="24"/>
      <c r="C6" s="110"/>
      <c r="D6" s="46"/>
      <c r="E6" s="46"/>
      <c r="F6" s="47"/>
      <c r="G6" s="34" t="s">
        <v>121</v>
      </c>
      <c r="H6" s="58" t="s">
        <v>121</v>
      </c>
      <c r="M6" s="9"/>
      <c r="N6" s="8" t="s">
        <v>8</v>
      </c>
      <c r="O6" s="6" t="s">
        <v>122</v>
      </c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1:40" ht="15" customHeight="1" x14ac:dyDescent="0.25">
      <c r="C7" s="111" t="s">
        <v>123</v>
      </c>
      <c r="D7" s="38"/>
      <c r="E7" s="38"/>
      <c r="F7" s="39"/>
      <c r="G7" s="25">
        <v>352</v>
      </c>
      <c r="H7" s="26">
        <v>360</v>
      </c>
      <c r="M7" s="9"/>
      <c r="N7" s="8" t="s">
        <v>8</v>
      </c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40" ht="15" customHeight="1" x14ac:dyDescent="0.35">
      <c r="A8" s="19"/>
      <c r="B8" s="9"/>
      <c r="C8" s="45" t="s">
        <v>124</v>
      </c>
      <c r="D8" s="46"/>
      <c r="E8" s="46"/>
      <c r="F8" s="47"/>
      <c r="G8" s="25">
        <v>103</v>
      </c>
      <c r="H8" s="26">
        <v>103</v>
      </c>
      <c r="I8" s="7"/>
      <c r="J8" s="9"/>
      <c r="K8" s="9"/>
      <c r="L8" s="9"/>
      <c r="M8" s="9"/>
      <c r="N8" s="8" t="s">
        <v>8</v>
      </c>
      <c r="P8" s="6" t="s">
        <v>125</v>
      </c>
      <c r="AB8"/>
      <c r="AC8"/>
      <c r="AD8"/>
      <c r="AE8"/>
      <c r="AF8"/>
      <c r="AG8"/>
      <c r="AH8"/>
      <c r="AI8"/>
      <c r="AJ8"/>
      <c r="AK8"/>
      <c r="AL8"/>
      <c r="AM8"/>
      <c r="AN8"/>
    </row>
    <row r="9" spans="1:40" ht="15" customHeight="1" x14ac:dyDescent="0.25">
      <c r="A9" s="9"/>
      <c r="B9" s="9"/>
      <c r="C9" s="45" t="s">
        <v>126</v>
      </c>
      <c r="D9" s="46"/>
      <c r="E9" s="46"/>
      <c r="F9" s="47"/>
      <c r="G9" s="25">
        <v>6800</v>
      </c>
      <c r="H9" s="26">
        <v>600</v>
      </c>
      <c r="I9" s="7"/>
      <c r="J9" s="9"/>
      <c r="K9" s="9"/>
      <c r="L9" s="9"/>
      <c r="M9" s="9"/>
      <c r="N9" s="8" t="s">
        <v>8</v>
      </c>
      <c r="AB9"/>
      <c r="AC9"/>
      <c r="AD9"/>
      <c r="AE9"/>
      <c r="AF9"/>
      <c r="AG9"/>
      <c r="AH9"/>
      <c r="AI9"/>
      <c r="AJ9"/>
      <c r="AK9"/>
      <c r="AL9"/>
      <c r="AM9"/>
      <c r="AN9"/>
    </row>
    <row r="10" spans="1:40" ht="15" customHeight="1" x14ac:dyDescent="0.25">
      <c r="A10" s="9"/>
      <c r="B10" s="9"/>
      <c r="C10" s="49" t="s">
        <v>127</v>
      </c>
      <c r="D10" s="50"/>
      <c r="E10" s="50"/>
      <c r="F10" s="51"/>
      <c r="G10" s="90">
        <v>59250</v>
      </c>
      <c r="H10" s="29">
        <v>46820</v>
      </c>
      <c r="I10" s="7"/>
      <c r="J10" s="9"/>
      <c r="K10" s="9"/>
      <c r="L10" s="9"/>
      <c r="M10" s="9"/>
      <c r="N10" s="8" t="s">
        <v>8</v>
      </c>
      <c r="O10" s="6" t="s">
        <v>128</v>
      </c>
      <c r="AB10"/>
      <c r="AC10"/>
      <c r="AD10"/>
      <c r="AE10"/>
      <c r="AF10"/>
      <c r="AG10"/>
      <c r="AH10"/>
      <c r="AI10"/>
      <c r="AJ10"/>
      <c r="AK10"/>
      <c r="AL10"/>
      <c r="AM10"/>
      <c r="AN10"/>
    </row>
    <row r="11" spans="1:40" ht="15" customHeight="1" x14ac:dyDescent="0.25">
      <c r="A11" s="9"/>
      <c r="B11" s="9"/>
      <c r="I11" s="7"/>
      <c r="J11" s="9"/>
      <c r="K11" s="9"/>
      <c r="L11" s="9"/>
      <c r="M11" s="9"/>
      <c r="N11" s="8" t="s">
        <v>8</v>
      </c>
      <c r="AB11"/>
      <c r="AC11"/>
      <c r="AD11"/>
      <c r="AE11"/>
      <c r="AF11"/>
      <c r="AG11"/>
      <c r="AH11"/>
      <c r="AI11"/>
      <c r="AJ11"/>
      <c r="AK11"/>
      <c r="AL11"/>
      <c r="AM11"/>
      <c r="AN11"/>
    </row>
    <row r="12" spans="1:40" ht="15" customHeight="1" x14ac:dyDescent="0.35">
      <c r="A12" s="9"/>
      <c r="B12" s="9"/>
      <c r="C12" s="37"/>
      <c r="D12" s="39"/>
      <c r="E12" s="112" t="s">
        <v>120</v>
      </c>
      <c r="F12" s="54" t="s">
        <v>15</v>
      </c>
      <c r="G12" s="39"/>
      <c r="I12" s="7"/>
      <c r="J12" s="9"/>
      <c r="K12" s="9"/>
      <c r="L12" s="9"/>
      <c r="M12" s="9"/>
      <c r="N12" s="8" t="s">
        <v>8</v>
      </c>
      <c r="P12" s="6" t="s">
        <v>129</v>
      </c>
      <c r="Q12" s="21" t="s">
        <v>13</v>
      </c>
      <c r="R12" s="7">
        <f>G10</f>
        <v>59250</v>
      </c>
      <c r="AB12"/>
      <c r="AC12"/>
      <c r="AD12"/>
      <c r="AE12"/>
      <c r="AF12"/>
      <c r="AG12"/>
      <c r="AH12"/>
      <c r="AI12"/>
      <c r="AJ12"/>
      <c r="AK12"/>
      <c r="AL12"/>
      <c r="AM12"/>
      <c r="AN12"/>
    </row>
    <row r="13" spans="1:40" ht="15" customHeight="1" x14ac:dyDescent="0.35">
      <c r="A13" s="9"/>
      <c r="B13" s="9"/>
      <c r="C13" s="45"/>
      <c r="D13" s="47"/>
      <c r="E13" s="113" t="s">
        <v>121</v>
      </c>
      <c r="F13" s="34" t="s">
        <v>121</v>
      </c>
      <c r="G13" s="114" t="s">
        <v>130</v>
      </c>
      <c r="I13" s="7"/>
      <c r="J13" s="9"/>
      <c r="K13" s="9"/>
      <c r="L13" s="9"/>
      <c r="M13" s="9"/>
      <c r="N13" s="8" t="s">
        <v>8</v>
      </c>
      <c r="P13" s="6" t="s">
        <v>131</v>
      </c>
      <c r="Q13" s="21" t="s">
        <v>13</v>
      </c>
      <c r="R13" s="7">
        <f>H10</f>
        <v>46820</v>
      </c>
      <c r="AB13"/>
      <c r="AC13"/>
      <c r="AD13"/>
      <c r="AE13"/>
      <c r="AF13"/>
      <c r="AG13"/>
      <c r="AH13"/>
      <c r="AI13"/>
      <c r="AJ13"/>
      <c r="AK13"/>
      <c r="AL13"/>
      <c r="AM13"/>
      <c r="AN13"/>
    </row>
    <row r="14" spans="1:40" ht="15" customHeight="1" x14ac:dyDescent="0.25">
      <c r="A14" s="9"/>
      <c r="B14" s="9"/>
      <c r="C14" s="115" t="s">
        <v>132</v>
      </c>
      <c r="D14" s="51"/>
      <c r="E14" s="90">
        <v>802</v>
      </c>
      <c r="F14" s="90">
        <v>552</v>
      </c>
      <c r="G14" s="116">
        <v>-250</v>
      </c>
      <c r="I14" s="7"/>
      <c r="J14" s="9"/>
      <c r="K14" s="9"/>
      <c r="L14" s="9"/>
      <c r="M14" s="9"/>
      <c r="N14" s="8" t="s">
        <v>8</v>
      </c>
      <c r="AB14"/>
      <c r="AC14"/>
      <c r="AD14"/>
      <c r="AE14"/>
      <c r="AF14"/>
      <c r="AG14"/>
      <c r="AH14"/>
      <c r="AI14"/>
      <c r="AJ14"/>
      <c r="AK14"/>
      <c r="AL14"/>
      <c r="AM14"/>
      <c r="AN14"/>
    </row>
    <row r="15" spans="1:40" ht="15" customHeight="1" x14ac:dyDescent="0.35">
      <c r="I15" s="7"/>
      <c r="M15" s="9"/>
      <c r="N15" s="8" t="s">
        <v>8</v>
      </c>
      <c r="O15" s="5" t="s">
        <v>133</v>
      </c>
      <c r="R15" s="6" t="s">
        <v>134</v>
      </c>
      <c r="U15" s="21"/>
      <c r="AB15"/>
      <c r="AC15"/>
      <c r="AD15"/>
      <c r="AE15"/>
      <c r="AF15"/>
      <c r="AG15"/>
      <c r="AH15"/>
      <c r="AI15"/>
      <c r="AJ15"/>
      <c r="AK15"/>
      <c r="AL15"/>
      <c r="AM15"/>
      <c r="AN15"/>
    </row>
    <row r="16" spans="1:40" ht="15" customHeight="1" x14ac:dyDescent="0.25">
      <c r="D16" s="6" t="s">
        <v>135</v>
      </c>
      <c r="M16" s="9"/>
      <c r="N16" s="8" t="s">
        <v>8</v>
      </c>
      <c r="AB16"/>
      <c r="AC16"/>
      <c r="AD16"/>
      <c r="AE16"/>
      <c r="AF16"/>
      <c r="AG16"/>
      <c r="AH16"/>
      <c r="AI16"/>
      <c r="AJ16"/>
      <c r="AK16"/>
      <c r="AL16"/>
      <c r="AM16"/>
      <c r="AN16"/>
    </row>
    <row r="17" spans="1:40" ht="15" customHeight="1" x14ac:dyDescent="0.25">
      <c r="M17" s="9"/>
      <c r="N17" s="8" t="s">
        <v>8</v>
      </c>
      <c r="O17" s="6" t="s">
        <v>136</v>
      </c>
      <c r="AB17"/>
      <c r="AC17"/>
      <c r="AD17"/>
      <c r="AE17"/>
      <c r="AF17"/>
      <c r="AG17"/>
      <c r="AH17"/>
      <c r="AI17"/>
      <c r="AJ17"/>
      <c r="AK17"/>
      <c r="AL17"/>
      <c r="AM17"/>
      <c r="AN17"/>
    </row>
    <row r="18" spans="1:40" ht="15" customHeight="1" x14ac:dyDescent="0.25">
      <c r="C18" s="117" t="s">
        <v>137</v>
      </c>
      <c r="D18" s="16"/>
      <c r="E18" s="16"/>
      <c r="F18" s="20"/>
      <c r="G18" s="20"/>
      <c r="M18" s="9"/>
      <c r="N18" s="8" t="s">
        <v>8</v>
      </c>
      <c r="AB18"/>
      <c r="AC18"/>
      <c r="AD18"/>
      <c r="AE18"/>
      <c r="AF18"/>
      <c r="AG18"/>
      <c r="AH18"/>
      <c r="AI18"/>
      <c r="AJ18"/>
      <c r="AK18"/>
      <c r="AL18"/>
      <c r="AM18"/>
      <c r="AN18"/>
    </row>
    <row r="19" spans="1:40" ht="15" customHeight="1" x14ac:dyDescent="0.25">
      <c r="C19" s="45" t="s">
        <v>138</v>
      </c>
      <c r="D19" s="46"/>
      <c r="E19" s="46"/>
      <c r="F19" s="47"/>
      <c r="G19" s="118">
        <v>68</v>
      </c>
      <c r="M19" s="9"/>
      <c r="N19" s="8" t="s">
        <v>8</v>
      </c>
      <c r="P19" s="5" t="s">
        <v>139</v>
      </c>
      <c r="AB19"/>
      <c r="AC19"/>
      <c r="AD19"/>
      <c r="AE19"/>
      <c r="AF19"/>
      <c r="AG19"/>
      <c r="AH19"/>
      <c r="AI19"/>
      <c r="AJ19"/>
      <c r="AK19"/>
      <c r="AL19"/>
      <c r="AM19"/>
      <c r="AN19"/>
    </row>
    <row r="20" spans="1:40" ht="15" customHeight="1" x14ac:dyDescent="0.25">
      <c r="C20" s="45" t="s">
        <v>140</v>
      </c>
      <c r="D20" s="46"/>
      <c r="E20" s="46"/>
      <c r="F20" s="47"/>
      <c r="G20" s="118">
        <v>2</v>
      </c>
      <c r="M20" s="9"/>
      <c r="N20" s="8" t="s">
        <v>8</v>
      </c>
      <c r="Q20" s="6" t="s">
        <v>141</v>
      </c>
      <c r="V20" s="21" t="s">
        <v>13</v>
      </c>
      <c r="W20" s="119">
        <f>G22</f>
        <v>-22</v>
      </c>
      <c r="AB20"/>
      <c r="AC20"/>
      <c r="AD20"/>
      <c r="AE20"/>
      <c r="AF20"/>
      <c r="AG20"/>
      <c r="AH20"/>
      <c r="AI20"/>
      <c r="AJ20"/>
      <c r="AK20"/>
      <c r="AL20"/>
      <c r="AM20"/>
      <c r="AN20"/>
    </row>
    <row r="21" spans="1:40" ht="15" customHeight="1" x14ac:dyDescent="0.25">
      <c r="C21" s="117" t="s">
        <v>142</v>
      </c>
      <c r="D21" s="120"/>
      <c r="E21" s="120"/>
      <c r="F21" s="121"/>
      <c r="G21" s="122">
        <v>70</v>
      </c>
      <c r="M21" s="9"/>
      <c r="N21" s="8" t="s">
        <v>8</v>
      </c>
      <c r="Q21" s="6" t="s">
        <v>143</v>
      </c>
      <c r="V21" s="21" t="s">
        <v>13</v>
      </c>
      <c r="W21" s="119">
        <f>G23</f>
        <v>-8</v>
      </c>
      <c r="AB21"/>
      <c r="AC21"/>
      <c r="AD21"/>
      <c r="AE21"/>
      <c r="AF21"/>
      <c r="AG21"/>
      <c r="AH21"/>
      <c r="AI21"/>
      <c r="AJ21"/>
      <c r="AK21"/>
      <c r="AL21"/>
      <c r="AM21"/>
      <c r="AN21"/>
    </row>
    <row r="22" spans="1:40" ht="15" customHeight="1" x14ac:dyDescent="0.25">
      <c r="C22" s="45" t="s">
        <v>144</v>
      </c>
      <c r="D22" s="46"/>
      <c r="E22" s="46"/>
      <c r="F22" s="47"/>
      <c r="G22" s="118">
        <v>-22</v>
      </c>
      <c r="M22" s="9"/>
      <c r="N22" s="8" t="s">
        <v>8</v>
      </c>
      <c r="P22" s="31"/>
      <c r="Q22" s="6" t="s">
        <v>145</v>
      </c>
      <c r="V22" s="21" t="s">
        <v>13</v>
      </c>
      <c r="W22" s="119">
        <f>0</f>
        <v>0</v>
      </c>
      <c r="AB22"/>
      <c r="AC22"/>
      <c r="AD22"/>
      <c r="AE22"/>
      <c r="AF22"/>
      <c r="AG22"/>
      <c r="AH22"/>
      <c r="AI22"/>
      <c r="AJ22"/>
      <c r="AK22"/>
      <c r="AL22"/>
      <c r="AM22"/>
      <c r="AN22"/>
    </row>
    <row r="23" spans="1:40" ht="15" customHeight="1" x14ac:dyDescent="0.25">
      <c r="C23" s="49" t="s">
        <v>146</v>
      </c>
      <c r="D23" s="50"/>
      <c r="E23" s="50"/>
      <c r="F23" s="51"/>
      <c r="G23" s="123">
        <v>-8</v>
      </c>
      <c r="M23" s="9"/>
      <c r="N23" s="8" t="s">
        <v>8</v>
      </c>
      <c r="P23" s="31"/>
      <c r="Q23" s="31" t="s">
        <v>147</v>
      </c>
      <c r="V23" s="21" t="s">
        <v>13</v>
      </c>
      <c r="W23" s="124">
        <f>G14</f>
        <v>-250</v>
      </c>
      <c r="X23" s="31" t="s">
        <v>148</v>
      </c>
      <c r="AB23"/>
      <c r="AC23"/>
      <c r="AD23"/>
      <c r="AE23"/>
      <c r="AF23"/>
      <c r="AG23"/>
      <c r="AH23"/>
      <c r="AI23"/>
      <c r="AJ23"/>
      <c r="AK23"/>
      <c r="AL23"/>
      <c r="AM23"/>
      <c r="AN23"/>
    </row>
    <row r="24" spans="1:40" ht="15" customHeight="1" x14ac:dyDescent="0.25">
      <c r="M24" s="9"/>
      <c r="N24" s="8" t="s">
        <v>8</v>
      </c>
      <c r="Q24" s="31" t="s">
        <v>149</v>
      </c>
      <c r="V24" s="21" t="s">
        <v>13</v>
      </c>
      <c r="W24" s="124">
        <f>-(G7-H7)</f>
        <v>8</v>
      </c>
      <c r="X24" s="31" t="s">
        <v>148</v>
      </c>
      <c r="AB24"/>
      <c r="AC24"/>
      <c r="AD24"/>
      <c r="AE24"/>
      <c r="AF24"/>
      <c r="AG24"/>
      <c r="AH24"/>
      <c r="AI24"/>
      <c r="AJ24"/>
      <c r="AK24"/>
      <c r="AL24"/>
      <c r="AM24"/>
      <c r="AN24"/>
    </row>
    <row r="25" spans="1:40" ht="15" customHeight="1" x14ac:dyDescent="0.25">
      <c r="D25" s="6" t="s">
        <v>150</v>
      </c>
      <c r="M25" s="9"/>
      <c r="N25" s="8" t="s">
        <v>8</v>
      </c>
      <c r="Q25" s="6" t="s">
        <v>151</v>
      </c>
      <c r="V25" s="21" t="s">
        <v>13</v>
      </c>
      <c r="W25" s="124">
        <f>H29</f>
        <v>-2300</v>
      </c>
      <c r="AB25"/>
      <c r="AC25"/>
      <c r="AD25"/>
      <c r="AE25"/>
      <c r="AF25"/>
      <c r="AG25"/>
      <c r="AH25"/>
      <c r="AI25"/>
      <c r="AJ25"/>
      <c r="AK25"/>
      <c r="AL25"/>
      <c r="AM25"/>
      <c r="AN25"/>
    </row>
    <row r="26" spans="1:40" ht="15" customHeight="1" x14ac:dyDescent="0.25">
      <c r="M26" s="9"/>
      <c r="N26" s="8" t="s">
        <v>8</v>
      </c>
      <c r="AB26"/>
      <c r="AC26"/>
      <c r="AD26"/>
      <c r="AE26"/>
      <c r="AF26"/>
      <c r="AG26"/>
      <c r="AH26"/>
      <c r="AI26"/>
      <c r="AJ26"/>
      <c r="AK26"/>
      <c r="AL26"/>
      <c r="AM26"/>
      <c r="AN26"/>
    </row>
    <row r="27" spans="1:40" ht="15" customHeight="1" x14ac:dyDescent="0.25">
      <c r="C27" s="37" t="s">
        <v>54</v>
      </c>
      <c r="D27" s="38"/>
      <c r="E27" s="38"/>
      <c r="F27" s="38"/>
      <c r="G27" s="39"/>
      <c r="H27" s="40">
        <v>31</v>
      </c>
      <c r="M27" s="9"/>
      <c r="N27" s="8" t="s">
        <v>8</v>
      </c>
      <c r="P27" s="6" t="s">
        <v>152</v>
      </c>
      <c r="AB27"/>
      <c r="AC27"/>
      <c r="AD27"/>
      <c r="AE27"/>
      <c r="AF27"/>
      <c r="AG27"/>
      <c r="AH27"/>
      <c r="AI27"/>
      <c r="AJ27"/>
      <c r="AK27"/>
      <c r="AL27"/>
      <c r="AM27"/>
      <c r="AN27"/>
    </row>
    <row r="28" spans="1:40" ht="15" customHeight="1" x14ac:dyDescent="0.25">
      <c r="C28" s="125" t="s">
        <v>56</v>
      </c>
      <c r="D28" s="46"/>
      <c r="E28" s="46"/>
      <c r="F28" s="46"/>
      <c r="G28" s="47"/>
      <c r="H28" s="48">
        <v>2500</v>
      </c>
      <c r="M28" s="9"/>
      <c r="N28" s="8" t="s">
        <v>8</v>
      </c>
      <c r="Q28" s="6" t="s">
        <v>153</v>
      </c>
      <c r="T28" s="21" t="s">
        <v>13</v>
      </c>
      <c r="U28" s="124">
        <f>G8-H8</f>
        <v>0</v>
      </c>
      <c r="AB28"/>
      <c r="AC28"/>
      <c r="AD28"/>
      <c r="AE28"/>
      <c r="AF28"/>
      <c r="AG28"/>
      <c r="AH28"/>
      <c r="AI28"/>
      <c r="AJ28"/>
      <c r="AK28"/>
      <c r="AL28"/>
      <c r="AM28"/>
      <c r="AN28"/>
    </row>
    <row r="29" spans="1:40" ht="15" customHeight="1" x14ac:dyDescent="0.25">
      <c r="C29" s="49" t="s">
        <v>151</v>
      </c>
      <c r="D29" s="50"/>
      <c r="E29" s="50"/>
      <c r="F29" s="50"/>
      <c r="G29" s="51"/>
      <c r="H29" s="52">
        <v>-2300</v>
      </c>
      <c r="M29" s="9"/>
      <c r="N29" s="8" t="s">
        <v>8</v>
      </c>
      <c r="Q29" s="6" t="s">
        <v>154</v>
      </c>
      <c r="T29" s="21" t="s">
        <v>13</v>
      </c>
      <c r="U29" s="124">
        <f>G9-H9</f>
        <v>6200</v>
      </c>
      <c r="AB29"/>
      <c r="AC29"/>
      <c r="AD29"/>
      <c r="AE29"/>
      <c r="AF29"/>
      <c r="AG29"/>
      <c r="AH29"/>
      <c r="AI29"/>
      <c r="AJ29"/>
      <c r="AK29"/>
      <c r="AL29"/>
      <c r="AM29"/>
      <c r="AN29"/>
    </row>
    <row r="30" spans="1:40" ht="15" customHeight="1" x14ac:dyDescent="0.25">
      <c r="M30" s="9"/>
      <c r="N30" s="8" t="s">
        <v>8</v>
      </c>
      <c r="AB30"/>
      <c r="AC30"/>
      <c r="AD30"/>
      <c r="AE30"/>
      <c r="AF30"/>
      <c r="AG30"/>
      <c r="AH30"/>
      <c r="AI30"/>
      <c r="AJ30"/>
      <c r="AK30"/>
      <c r="AL30"/>
      <c r="AM30"/>
      <c r="AN30"/>
    </row>
    <row r="31" spans="1:40" ht="15" customHeight="1" x14ac:dyDescent="0.25">
      <c r="I31" s="7"/>
      <c r="M31" s="9"/>
      <c r="N31" s="8" t="s">
        <v>8</v>
      </c>
      <c r="P31" s="31" t="s">
        <v>155</v>
      </c>
      <c r="R31" s="21" t="s">
        <v>13</v>
      </c>
      <c r="S31" s="124">
        <f>-H28</f>
        <v>-2500</v>
      </c>
      <c r="T31" s="31" t="s">
        <v>148</v>
      </c>
      <c r="AB31"/>
      <c r="AC31"/>
      <c r="AD31"/>
      <c r="AE31"/>
      <c r="AF31"/>
      <c r="AG31"/>
      <c r="AH31"/>
      <c r="AI31"/>
      <c r="AJ31"/>
      <c r="AK31"/>
      <c r="AL31"/>
      <c r="AM31"/>
      <c r="AN31"/>
    </row>
    <row r="32" spans="1:40" ht="15" customHeight="1" x14ac:dyDescent="0.25">
      <c r="A32" s="5" t="s">
        <v>11</v>
      </c>
      <c r="C32" s="9" t="s">
        <v>156</v>
      </c>
      <c r="M32" s="18"/>
      <c r="N32" s="8" t="s">
        <v>8</v>
      </c>
      <c r="AB32"/>
      <c r="AC32"/>
      <c r="AD32"/>
      <c r="AE32"/>
      <c r="AF32"/>
      <c r="AG32"/>
      <c r="AH32"/>
      <c r="AI32"/>
      <c r="AJ32"/>
      <c r="AK32"/>
      <c r="AL32"/>
      <c r="AM32"/>
      <c r="AN32"/>
    </row>
    <row r="33" spans="13:40" ht="15" customHeight="1" x14ac:dyDescent="0.35">
      <c r="M33" s="18"/>
      <c r="N33" s="8" t="s">
        <v>8</v>
      </c>
      <c r="O33" s="5" t="s">
        <v>157</v>
      </c>
      <c r="P33" s="6" t="s">
        <v>134</v>
      </c>
      <c r="S33" s="21" t="s">
        <v>13</v>
      </c>
      <c r="T33" s="126">
        <f>SUM(W20:W25)+SUM(U28:U29)+S31</f>
        <v>1128</v>
      </c>
      <c r="U33" s="32" t="s">
        <v>158</v>
      </c>
      <c r="AB33"/>
      <c r="AC33"/>
      <c r="AD33"/>
      <c r="AE33"/>
      <c r="AF33"/>
      <c r="AG33"/>
      <c r="AH33"/>
      <c r="AI33"/>
      <c r="AJ33"/>
      <c r="AK33"/>
      <c r="AL33"/>
      <c r="AM33"/>
      <c r="AN33"/>
    </row>
    <row r="34" spans="13:40" ht="15" customHeight="1" x14ac:dyDescent="0.25">
      <c r="M34" s="18"/>
      <c r="N34" s="8" t="s">
        <v>8</v>
      </c>
      <c r="AB34"/>
      <c r="AC34"/>
      <c r="AD34"/>
      <c r="AE34"/>
      <c r="AF34"/>
      <c r="AG34"/>
      <c r="AH34"/>
      <c r="AI34"/>
      <c r="AJ34"/>
      <c r="AK34"/>
      <c r="AL34"/>
      <c r="AM34"/>
      <c r="AN34"/>
    </row>
    <row r="35" spans="13:40" ht="15" customHeight="1" x14ac:dyDescent="0.35">
      <c r="M35" s="18"/>
      <c r="N35" s="8" t="s">
        <v>8</v>
      </c>
      <c r="O35" s="6" t="s">
        <v>159</v>
      </c>
      <c r="R35" s="33">
        <f>R12-R13-T33</f>
        <v>11302</v>
      </c>
      <c r="AB35"/>
      <c r="AC35"/>
      <c r="AD35"/>
      <c r="AE35"/>
      <c r="AF35"/>
      <c r="AG35"/>
      <c r="AH35"/>
      <c r="AI35"/>
      <c r="AJ35"/>
      <c r="AK35"/>
      <c r="AL35"/>
      <c r="AM35"/>
      <c r="AN35"/>
    </row>
    <row r="36" spans="13:40" ht="15" customHeight="1" x14ac:dyDescent="0.25">
      <c r="M36" s="18"/>
      <c r="N36" s="8" t="s">
        <v>8</v>
      </c>
      <c r="AB36"/>
      <c r="AC36"/>
      <c r="AD36"/>
      <c r="AE36"/>
      <c r="AF36"/>
      <c r="AG36"/>
      <c r="AH36"/>
      <c r="AI36"/>
      <c r="AJ36"/>
      <c r="AK36"/>
      <c r="AL36"/>
      <c r="AM36"/>
      <c r="AN36"/>
    </row>
    <row r="37" spans="13:40" ht="15" customHeight="1" x14ac:dyDescent="0.25">
      <c r="M37" s="18"/>
      <c r="N37" s="8" t="s">
        <v>8</v>
      </c>
      <c r="AB37"/>
      <c r="AC37"/>
      <c r="AD37"/>
      <c r="AE37"/>
      <c r="AF37"/>
      <c r="AG37"/>
      <c r="AH37"/>
      <c r="AI37"/>
      <c r="AJ37"/>
      <c r="AK37"/>
      <c r="AL37"/>
      <c r="AM37"/>
      <c r="AN37"/>
    </row>
    <row r="38" spans="13:40" ht="15" customHeight="1" x14ac:dyDescent="0.25">
      <c r="M38" s="18"/>
      <c r="N38" s="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/>
      <c r="AC38"/>
      <c r="AD38"/>
      <c r="AE38"/>
      <c r="AF38"/>
      <c r="AG38"/>
      <c r="AH38"/>
      <c r="AI38"/>
      <c r="AJ38"/>
      <c r="AK38"/>
      <c r="AL38"/>
      <c r="AM38"/>
      <c r="AN38"/>
    </row>
    <row r="39" spans="13:40" ht="15" customHeight="1" x14ac:dyDescent="0.25">
      <c r="M39" s="18"/>
      <c r="N39" s="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/>
      <c r="AC39"/>
      <c r="AD39"/>
      <c r="AE39"/>
      <c r="AF39"/>
      <c r="AG39"/>
      <c r="AH39"/>
      <c r="AI39"/>
      <c r="AJ39"/>
      <c r="AK39"/>
      <c r="AL39"/>
      <c r="AM39"/>
      <c r="AN39"/>
    </row>
    <row r="40" spans="13:40" ht="15" customHeight="1" x14ac:dyDescent="0.25">
      <c r="M40" s="18"/>
      <c r="N40" s="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/>
      <c r="AC40"/>
      <c r="AD40"/>
      <c r="AE40"/>
      <c r="AF40"/>
      <c r="AG40"/>
      <c r="AH40"/>
      <c r="AI40"/>
      <c r="AJ40"/>
      <c r="AK40"/>
      <c r="AL40"/>
      <c r="AM40"/>
      <c r="AN40"/>
    </row>
    <row r="41" spans="13:40" ht="15" customHeight="1" x14ac:dyDescent="0.25">
      <c r="M41" s="18"/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/>
      <c r="AC41"/>
      <c r="AD41"/>
      <c r="AE41"/>
      <c r="AF41"/>
      <c r="AG41"/>
      <c r="AH41"/>
      <c r="AI41"/>
      <c r="AJ41"/>
      <c r="AK41"/>
      <c r="AL41"/>
      <c r="AM41"/>
      <c r="AN41"/>
    </row>
    <row r="42" spans="13:40" ht="15" customHeight="1" x14ac:dyDescent="0.25">
      <c r="M42" s="18"/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/>
      <c r="AC42"/>
      <c r="AD42"/>
      <c r="AE42"/>
      <c r="AF42"/>
      <c r="AG42"/>
      <c r="AH42"/>
      <c r="AI42"/>
      <c r="AJ42"/>
      <c r="AK42"/>
      <c r="AL42"/>
      <c r="AM42"/>
      <c r="AN42"/>
    </row>
    <row r="43" spans="13:40" ht="15" customHeight="1" x14ac:dyDescent="0.25">
      <c r="M43" s="18"/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/>
      <c r="AC43"/>
      <c r="AD43"/>
      <c r="AE43"/>
      <c r="AF43"/>
      <c r="AG43"/>
      <c r="AH43"/>
      <c r="AI43"/>
      <c r="AJ43"/>
      <c r="AK43"/>
      <c r="AL43"/>
      <c r="AM43"/>
      <c r="AN43"/>
    </row>
    <row r="44" spans="13:40" ht="15" customHeight="1" x14ac:dyDescent="0.25">
      <c r="M44" s="18"/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/>
      <c r="AC44"/>
      <c r="AD44"/>
      <c r="AE44"/>
      <c r="AF44"/>
      <c r="AG44"/>
      <c r="AH44"/>
      <c r="AI44"/>
      <c r="AJ44"/>
      <c r="AK44"/>
      <c r="AL44"/>
      <c r="AM44"/>
      <c r="AN44"/>
    </row>
    <row r="45" spans="13:40" ht="15" customHeight="1" x14ac:dyDescent="0.25">
      <c r="M45" s="18"/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/>
      <c r="AC45"/>
      <c r="AD45"/>
      <c r="AE45"/>
      <c r="AF45"/>
      <c r="AG45"/>
      <c r="AH45"/>
      <c r="AI45"/>
      <c r="AJ45"/>
      <c r="AK45"/>
      <c r="AL45"/>
      <c r="AM45"/>
      <c r="AN45"/>
    </row>
    <row r="46" spans="13:40" ht="15" customHeight="1" x14ac:dyDescent="0.25">
      <c r="M46" s="18"/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/>
      <c r="AC46"/>
      <c r="AD46"/>
      <c r="AE46"/>
      <c r="AF46"/>
      <c r="AG46"/>
      <c r="AH46"/>
      <c r="AI46"/>
      <c r="AJ46"/>
      <c r="AK46"/>
      <c r="AL46"/>
      <c r="AM46"/>
      <c r="AN46"/>
    </row>
    <row r="47" spans="13:40" ht="15" customHeight="1" x14ac:dyDescent="0.25">
      <c r="M47" s="18"/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/>
      <c r="AC47"/>
      <c r="AD47"/>
      <c r="AE47"/>
      <c r="AF47"/>
      <c r="AG47"/>
      <c r="AH47"/>
      <c r="AI47"/>
      <c r="AJ47"/>
      <c r="AK47"/>
      <c r="AL47"/>
      <c r="AM47"/>
      <c r="AN47"/>
    </row>
    <row r="48" spans="13:40" ht="15" customHeight="1" x14ac:dyDescent="0.25">
      <c r="M48" s="18"/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/>
      <c r="AC48"/>
      <c r="AD48"/>
      <c r="AE48"/>
      <c r="AF48"/>
      <c r="AG48"/>
      <c r="AH48"/>
      <c r="AI48"/>
      <c r="AJ48"/>
      <c r="AK48"/>
      <c r="AL48"/>
      <c r="AM48"/>
      <c r="AN48"/>
    </row>
    <row r="49" spans="1:40" ht="15" customHeight="1" x14ac:dyDescent="0.25">
      <c r="M49" s="18"/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/>
      <c r="AC49"/>
      <c r="AD49"/>
      <c r="AE49"/>
      <c r="AF49"/>
      <c r="AG49"/>
      <c r="AH49"/>
      <c r="AI49"/>
      <c r="AJ49"/>
      <c r="AK49"/>
      <c r="AL49"/>
      <c r="AM49"/>
      <c r="AN49"/>
    </row>
    <row r="50" spans="1:40" ht="15" customHeight="1" x14ac:dyDescent="0.25">
      <c r="M50" s="18"/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/>
      <c r="AC50"/>
      <c r="AD50"/>
      <c r="AE50"/>
      <c r="AF50"/>
      <c r="AG50"/>
      <c r="AH50"/>
      <c r="AI50"/>
      <c r="AJ50"/>
      <c r="AK50"/>
      <c r="AL50"/>
      <c r="AM50"/>
      <c r="AN50"/>
    </row>
    <row r="51" spans="1:40" ht="15" customHeight="1" x14ac:dyDescent="0.25">
      <c r="M51" s="18"/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/>
      <c r="AC51"/>
      <c r="AD51"/>
      <c r="AE51"/>
      <c r="AF51"/>
      <c r="AG51"/>
      <c r="AH51"/>
      <c r="AI51"/>
      <c r="AJ51"/>
      <c r="AK51"/>
      <c r="AL51"/>
      <c r="AM51"/>
      <c r="AN51"/>
    </row>
    <row r="52" spans="1:40" ht="15" customHeight="1" x14ac:dyDescent="0.25">
      <c r="M52" s="18"/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/>
      <c r="AC52"/>
      <c r="AD52"/>
      <c r="AE52"/>
      <c r="AF52"/>
      <c r="AG52"/>
      <c r="AH52"/>
      <c r="AI52"/>
      <c r="AJ52"/>
      <c r="AK52"/>
      <c r="AL52"/>
      <c r="AM52"/>
      <c r="AN52"/>
    </row>
    <row r="53" spans="1:40" ht="15" customHeight="1" x14ac:dyDescent="0.25">
      <c r="M53" s="18"/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/>
      <c r="AC53"/>
      <c r="AD53"/>
      <c r="AE53"/>
      <c r="AF53"/>
      <c r="AG53"/>
      <c r="AH53"/>
      <c r="AI53"/>
      <c r="AJ53"/>
      <c r="AK53"/>
      <c r="AL53"/>
      <c r="AM53"/>
      <c r="AN53"/>
    </row>
    <row r="54" spans="1:40" ht="15" customHeight="1" x14ac:dyDescent="0.25">
      <c r="M54" s="18"/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/>
      <c r="AC54"/>
      <c r="AD54"/>
      <c r="AE54"/>
      <c r="AF54"/>
      <c r="AG54"/>
      <c r="AH54"/>
      <c r="AI54"/>
      <c r="AJ54"/>
      <c r="AK54"/>
      <c r="AL54"/>
      <c r="AM54"/>
      <c r="AN54"/>
    </row>
    <row r="55" spans="1:40" ht="15" customHeight="1" x14ac:dyDescent="0.25">
      <c r="M55" s="18"/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/>
      <c r="AC55"/>
      <c r="AD55"/>
      <c r="AE55"/>
      <c r="AF55"/>
      <c r="AG55"/>
      <c r="AH55"/>
      <c r="AI55"/>
      <c r="AJ55"/>
      <c r="AK55"/>
      <c r="AL55"/>
      <c r="AM55"/>
      <c r="AN55"/>
    </row>
    <row r="56" spans="1:40" ht="15" customHeight="1" x14ac:dyDescent="0.25">
      <c r="M56" s="18"/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/>
      <c r="AC56"/>
      <c r="AD56"/>
      <c r="AE56"/>
      <c r="AF56"/>
      <c r="AG56"/>
      <c r="AH56"/>
      <c r="AI56"/>
      <c r="AJ56"/>
      <c r="AK56"/>
      <c r="AL56"/>
      <c r="AM56"/>
      <c r="AN56"/>
    </row>
    <row r="57" spans="1:40" ht="15" customHeight="1" x14ac:dyDescent="0.25">
      <c r="M57" s="18"/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/>
      <c r="AC57"/>
      <c r="AD57"/>
      <c r="AE57"/>
      <c r="AF57"/>
      <c r="AG57"/>
      <c r="AH57"/>
      <c r="AI57"/>
      <c r="AJ57"/>
      <c r="AK57"/>
      <c r="AL57"/>
      <c r="AM57"/>
      <c r="AN57"/>
    </row>
    <row r="58" spans="1:40" ht="15" customHeight="1" x14ac:dyDescent="0.25">
      <c r="M58" s="18"/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/>
      <c r="AC58"/>
      <c r="AD58"/>
      <c r="AE58"/>
      <c r="AF58"/>
      <c r="AG58"/>
      <c r="AH58"/>
      <c r="AI58"/>
      <c r="AJ58"/>
      <c r="AK58"/>
      <c r="AL58"/>
      <c r="AM58"/>
      <c r="AN58"/>
    </row>
    <row r="59" spans="1:40" ht="1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18"/>
      <c r="K59" s="18"/>
      <c r="L59" s="18"/>
      <c r="M59" s="18"/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/>
      <c r="AC59"/>
      <c r="AD59"/>
      <c r="AE59"/>
      <c r="AF59"/>
      <c r="AG59"/>
      <c r="AH59"/>
      <c r="AI59"/>
      <c r="AJ59"/>
      <c r="AK59"/>
      <c r="AL59"/>
      <c r="AM59"/>
      <c r="AN59"/>
    </row>
    <row r="60" spans="1:4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:4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4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4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4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TOC</vt:lpstr>
      <vt:lpstr>Income Statement (v1)</vt:lpstr>
      <vt:lpstr>Policyholder's Surplus</vt:lpstr>
      <vt:lpstr>Income Statement (v2)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2021-02-04T15:51:26Z</dcterms:created>
  <dcterms:modified xsi:type="dcterms:W3CDTF">2021-06-29T21:16:57Z</dcterms:modified>
</cp:coreProperties>
</file>