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 tabRatio="69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5" l="1"/>
  <c r="A41" i="55"/>
  <c r="A45" i="55"/>
  <c r="A23" i="41"/>
  <c r="A30" i="49"/>
  <c r="N17" i="51"/>
  <c r="N14" i="51"/>
  <c r="N10" i="51"/>
  <c r="B11" i="1"/>
  <c r="A24" i="52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A26" i="49" l="1"/>
  <c r="A25" i="56"/>
  <c r="A21" i="56"/>
  <c r="A17" i="56"/>
  <c r="A37" i="55"/>
  <c r="A7" i="28"/>
  <c r="A27" i="29"/>
  <c r="A23" i="29"/>
  <c r="A19" i="29"/>
  <c r="A28" i="30"/>
  <c r="A24" i="30"/>
  <c r="A20" i="30"/>
  <c r="A16" i="30"/>
  <c r="A15" i="23"/>
  <c r="A11" i="23"/>
  <c r="A7" i="23"/>
  <c r="A19" i="22"/>
  <c r="A12" i="22"/>
  <c r="A7" i="22"/>
  <c r="A19" i="21"/>
  <c r="A15" i="21"/>
  <c r="A11" i="21"/>
  <c r="A7" i="21"/>
  <c r="A19" i="20"/>
  <c r="A15" i="20"/>
  <c r="A11" i="20"/>
  <c r="A7" i="20"/>
  <c r="A7" i="54"/>
  <c r="A43" i="35"/>
  <c r="A39" i="35"/>
  <c r="A35" i="35"/>
  <c r="A31" i="35"/>
  <c r="A30" i="36"/>
  <c r="A26" i="36"/>
  <c r="A22" i="36"/>
  <c r="A37" i="37"/>
  <c r="A33" i="37"/>
  <c r="A32" i="38"/>
  <c r="A28" i="38"/>
  <c r="A40" i="39"/>
  <c r="A36" i="39"/>
  <c r="A19" i="40"/>
  <c r="A15" i="40"/>
  <c r="A11" i="40"/>
  <c r="A7" i="40"/>
  <c r="A19" i="41"/>
  <c r="A15" i="41"/>
  <c r="A11" i="41"/>
  <c r="A7" i="41"/>
  <c r="A19" i="42"/>
  <c r="A15" i="42"/>
  <c r="A11" i="42"/>
  <c r="A7" i="42"/>
  <c r="A19" i="49"/>
  <c r="A15" i="49"/>
  <c r="A11" i="49"/>
  <c r="A7" i="49"/>
  <c r="A19" i="50"/>
  <c r="A13" i="50"/>
  <c r="A7" i="50"/>
  <c r="A18" i="51"/>
  <c r="A14" i="51"/>
  <c r="A9" i="51"/>
  <c r="A20" i="52"/>
  <c r="A16" i="52"/>
  <c r="A12" i="52"/>
  <c r="A8" i="52"/>
  <c r="A18" i="53"/>
  <c r="A14" i="53"/>
  <c r="A10" i="53"/>
  <c r="A19" i="5"/>
  <c r="A15" i="5"/>
  <c r="A11" i="5"/>
  <c r="A7" i="5"/>
  <c r="A11" i="4"/>
  <c r="A7" i="4"/>
  <c r="A11" i="2" l="1"/>
  <c r="A7" i="2"/>
  <c r="A4" i="5" l="1"/>
  <c r="A4" i="40"/>
  <c r="A4" i="29"/>
  <c r="A4" i="53"/>
  <c r="A4" i="49"/>
  <c r="A4" i="39"/>
  <c r="A4" i="35"/>
  <c r="A4" i="22"/>
  <c r="A4" i="28"/>
  <c r="A4" i="50"/>
  <c r="A4" i="36"/>
  <c r="A4" i="21"/>
  <c r="M26" i="1" s="1" a="1"/>
  <c r="M26" i="1" s="1"/>
  <c r="A4" i="52"/>
  <c r="A4" i="42"/>
  <c r="A4" i="38"/>
  <c r="A4" i="54"/>
  <c r="A4" i="23"/>
  <c r="A4" i="55"/>
  <c r="A4" i="4"/>
  <c r="A4" i="51"/>
  <c r="A4" i="41"/>
  <c r="A4" i="37"/>
  <c r="A4" i="20"/>
  <c r="A4" i="30"/>
  <c r="A4" i="56"/>
  <c r="A4" i="2"/>
  <c r="L33" i="1"/>
  <c r="L32" i="1"/>
  <c r="J33" i="1"/>
  <c r="J32" i="1"/>
  <c r="O32" i="1" l="1" a="1"/>
  <c r="O32" i="1" s="1"/>
  <c r="N33" i="1" a="1"/>
  <c r="N33" i="1" s="1"/>
  <c r="N12" i="1" a="1"/>
  <c r="N12" i="1" s="1"/>
  <c r="O16" i="1" a="1"/>
  <c r="O16" i="1" s="1"/>
  <c r="N17" i="1" a="1"/>
  <c r="N17" i="1" s="1"/>
  <c r="P22" i="1" a="1"/>
  <c r="P22" i="1" s="1"/>
  <c r="R23" i="1" a="1"/>
  <c r="R23" i="1" s="1"/>
  <c r="O24" i="1" a="1"/>
  <c r="O24" i="1" s="1"/>
  <c r="P30" i="1" a="1"/>
  <c r="P30" i="1" s="1"/>
  <c r="R10" i="1" a="1"/>
  <c r="R10" i="1" s="1"/>
  <c r="O11" i="1" a="1"/>
  <c r="O11" i="1" s="1"/>
  <c r="P14" i="1" a="1"/>
  <c r="P14" i="1" s="1"/>
  <c r="R15" i="1" a="1"/>
  <c r="R15" i="1" s="1"/>
  <c r="N21" i="1" a="1"/>
  <c r="N21" i="1" s="1"/>
  <c r="N29" i="1" a="1"/>
  <c r="N29" i="1" s="1"/>
  <c r="M30" i="1" a="1"/>
  <c r="M30" i="1" s="1"/>
  <c r="P18" i="1" a="1"/>
  <c r="P18" i="1" s="1"/>
  <c r="R19" i="1" a="1"/>
  <c r="R19" i="1" s="1"/>
  <c r="O20" i="1" a="1"/>
  <c r="O20" i="1" s="1"/>
  <c r="N25" i="1" a="1"/>
  <c r="N25" i="1" s="1"/>
  <c r="P26" i="1" a="1"/>
  <c r="P26" i="1" s="1"/>
  <c r="R27" i="1" a="1"/>
  <c r="R27" i="1" s="1"/>
  <c r="O28" i="1" a="1"/>
  <c r="O28" i="1" s="1"/>
  <c r="R31" i="1" a="1"/>
  <c r="R31" i="1" s="1"/>
  <c r="N13" i="1" a="1"/>
  <c r="N13" i="1" s="1"/>
  <c r="M18" i="1" a="1"/>
  <c r="M18" i="1" s="1"/>
  <c r="M10" i="1" a="1"/>
  <c r="M10" i="1" s="1"/>
  <c r="M15" i="1" a="1"/>
  <c r="M15" i="1" s="1"/>
  <c r="M19" i="1" a="1"/>
  <c r="M19" i="1" s="1"/>
  <c r="M23" i="1" a="1"/>
  <c r="M23" i="1" s="1"/>
  <c r="M27" i="1" a="1"/>
  <c r="M27" i="1" s="1"/>
  <c r="M31" i="1" a="1"/>
  <c r="M31" i="1" s="1"/>
  <c r="S33" i="1" a="1"/>
  <c r="S33" i="1" s="1"/>
  <c r="P33" i="1" a="1"/>
  <c r="P33" i="1" s="1"/>
  <c r="Q32" i="1" a="1"/>
  <c r="Q32" i="1" s="1"/>
  <c r="N32" i="1" a="1"/>
  <c r="N32" i="1" s="1"/>
  <c r="O31" i="1" a="1"/>
  <c r="O31" i="1" s="1"/>
  <c r="R30" i="1" a="1"/>
  <c r="R30" i="1" s="1"/>
  <c r="S29" i="1" a="1"/>
  <c r="S29" i="1" s="1"/>
  <c r="P29" i="1" a="1"/>
  <c r="P29" i="1" s="1"/>
  <c r="Q28" i="1" a="1"/>
  <c r="Q28" i="1" s="1"/>
  <c r="N28" i="1" a="1"/>
  <c r="N28" i="1" s="1"/>
  <c r="O27" i="1" a="1"/>
  <c r="O27" i="1" s="1"/>
  <c r="R26" i="1" a="1"/>
  <c r="R26" i="1" s="1"/>
  <c r="S25" i="1" a="1"/>
  <c r="S25" i="1" s="1"/>
  <c r="P25" i="1" a="1"/>
  <c r="P25" i="1" s="1"/>
  <c r="Q24" i="1" a="1"/>
  <c r="Q24" i="1" s="1"/>
  <c r="N24" i="1" a="1"/>
  <c r="N24" i="1" s="1"/>
  <c r="O23" i="1" a="1"/>
  <c r="O23" i="1" s="1"/>
  <c r="R22" i="1" a="1"/>
  <c r="R22" i="1" s="1"/>
  <c r="S21" i="1" a="1"/>
  <c r="S21" i="1" s="1"/>
  <c r="P21" i="1" a="1"/>
  <c r="P21" i="1" s="1"/>
  <c r="Q20" i="1" a="1"/>
  <c r="Q20" i="1" s="1"/>
  <c r="N20" i="1" a="1"/>
  <c r="N20" i="1" s="1"/>
  <c r="O19" i="1" a="1"/>
  <c r="O19" i="1" s="1"/>
  <c r="R18" i="1" a="1"/>
  <c r="R18" i="1" s="1"/>
  <c r="S17" i="1" a="1"/>
  <c r="S17" i="1" s="1"/>
  <c r="P17" i="1" a="1"/>
  <c r="P17" i="1" s="1"/>
  <c r="Q16" i="1" a="1"/>
  <c r="Q16" i="1" s="1"/>
  <c r="N16" i="1" a="1"/>
  <c r="N16" i="1" s="1"/>
  <c r="O15" i="1" a="1"/>
  <c r="O15" i="1" s="1"/>
  <c r="R14" i="1" a="1"/>
  <c r="R14" i="1" s="1"/>
  <c r="S13" i="1" a="1"/>
  <c r="S13" i="1" s="1"/>
  <c r="P13" i="1" a="1"/>
  <c r="P13" i="1" s="1"/>
  <c r="Q11" i="1" a="1"/>
  <c r="Q11" i="1" s="1"/>
  <c r="N11" i="1" a="1"/>
  <c r="N11" i="1" s="1"/>
  <c r="O10" i="1" a="1"/>
  <c r="O10" i="1" s="1"/>
  <c r="P12" i="1" a="1"/>
  <c r="P12" i="1" s="1"/>
  <c r="M11" i="1" a="1"/>
  <c r="M11" i="1" s="1"/>
  <c r="M16" i="1" a="1"/>
  <c r="M16" i="1" s="1"/>
  <c r="M20" i="1" a="1"/>
  <c r="M20" i="1" s="1"/>
  <c r="M24" i="1" a="1"/>
  <c r="M24" i="1" s="1"/>
  <c r="M28" i="1" a="1"/>
  <c r="M28" i="1" s="1"/>
  <c r="M32" i="1" a="1"/>
  <c r="M32" i="1" s="1"/>
  <c r="R33" i="1" a="1"/>
  <c r="R33" i="1" s="1"/>
  <c r="S32" i="1" a="1"/>
  <c r="S32" i="1" s="1"/>
  <c r="P32" i="1" a="1"/>
  <c r="P32" i="1" s="1"/>
  <c r="Q31" i="1" a="1"/>
  <c r="Q31" i="1" s="1"/>
  <c r="N31" i="1" a="1"/>
  <c r="N31" i="1" s="1"/>
  <c r="O30" i="1" a="1"/>
  <c r="O30" i="1" s="1"/>
  <c r="R29" i="1" a="1"/>
  <c r="R29" i="1" s="1"/>
  <c r="S28" i="1" a="1"/>
  <c r="S28" i="1" s="1"/>
  <c r="P28" i="1" a="1"/>
  <c r="P28" i="1" s="1"/>
  <c r="Q27" i="1" a="1"/>
  <c r="Q27" i="1" s="1"/>
  <c r="N27" i="1" a="1"/>
  <c r="N27" i="1" s="1"/>
  <c r="O26" i="1" a="1"/>
  <c r="O26" i="1" s="1"/>
  <c r="R25" i="1" a="1"/>
  <c r="R25" i="1" s="1"/>
  <c r="S24" i="1" a="1"/>
  <c r="S24" i="1" s="1"/>
  <c r="P24" i="1" a="1"/>
  <c r="P24" i="1" s="1"/>
  <c r="Q23" i="1" a="1"/>
  <c r="Q23" i="1" s="1"/>
  <c r="N23" i="1" a="1"/>
  <c r="N23" i="1" s="1"/>
  <c r="O22" i="1" a="1"/>
  <c r="O22" i="1" s="1"/>
  <c r="R21" i="1" a="1"/>
  <c r="R21" i="1" s="1"/>
  <c r="S20" i="1" a="1"/>
  <c r="S20" i="1" s="1"/>
  <c r="P20" i="1" a="1"/>
  <c r="P20" i="1" s="1"/>
  <c r="Q19" i="1" a="1"/>
  <c r="Q19" i="1" s="1"/>
  <c r="N19" i="1" a="1"/>
  <c r="N19" i="1" s="1"/>
  <c r="O18" i="1" a="1"/>
  <c r="O18" i="1" s="1"/>
  <c r="R17" i="1" a="1"/>
  <c r="R17" i="1" s="1"/>
  <c r="S16" i="1" a="1"/>
  <c r="S16" i="1" s="1"/>
  <c r="P16" i="1" a="1"/>
  <c r="P16" i="1" s="1"/>
  <c r="Q15" i="1" a="1"/>
  <c r="Q15" i="1" s="1"/>
  <c r="N15" i="1" a="1"/>
  <c r="N15" i="1" s="1"/>
  <c r="O14" i="1" a="1"/>
  <c r="O14" i="1" s="1"/>
  <c r="R13" i="1" a="1"/>
  <c r="R13" i="1" s="1"/>
  <c r="S11" i="1" a="1"/>
  <c r="S11" i="1" s="1"/>
  <c r="P11" i="1" a="1"/>
  <c r="P11" i="1" s="1"/>
  <c r="Q10" i="1" a="1"/>
  <c r="Q10" i="1" s="1"/>
  <c r="N10" i="1" a="1"/>
  <c r="N10" i="1" s="1"/>
  <c r="S12" i="1" a="1"/>
  <c r="S12" i="1" s="1"/>
  <c r="M13" i="1" a="1"/>
  <c r="M13" i="1" s="1"/>
  <c r="M17" i="1" a="1"/>
  <c r="M17" i="1" s="1"/>
  <c r="M21" i="1" a="1"/>
  <c r="M21" i="1" s="1"/>
  <c r="M25" i="1" a="1"/>
  <c r="M25" i="1" s="1"/>
  <c r="M29" i="1" a="1"/>
  <c r="M29" i="1" s="1"/>
  <c r="M33" i="1" a="1"/>
  <c r="M33" i="1" s="1"/>
  <c r="O33" i="1" a="1"/>
  <c r="O33" i="1" s="1"/>
  <c r="R32" i="1" a="1"/>
  <c r="R32" i="1" s="1"/>
  <c r="S31" i="1" a="1"/>
  <c r="S31" i="1" s="1"/>
  <c r="P31" i="1" a="1"/>
  <c r="P31" i="1" s="1"/>
  <c r="Q30" i="1" a="1"/>
  <c r="Q30" i="1" s="1"/>
  <c r="N30" i="1" a="1"/>
  <c r="N30" i="1" s="1"/>
  <c r="O29" i="1" a="1"/>
  <c r="O29" i="1" s="1"/>
  <c r="R28" i="1" a="1"/>
  <c r="R28" i="1" s="1"/>
  <c r="S27" i="1" a="1"/>
  <c r="S27" i="1" s="1"/>
  <c r="P27" i="1" a="1"/>
  <c r="P27" i="1" s="1"/>
  <c r="Q26" i="1" a="1"/>
  <c r="Q26" i="1" s="1"/>
  <c r="N26" i="1" a="1"/>
  <c r="N26" i="1" s="1"/>
  <c r="O25" i="1" a="1"/>
  <c r="O25" i="1" s="1"/>
  <c r="R24" i="1" a="1"/>
  <c r="R24" i="1" s="1"/>
  <c r="S23" i="1" a="1"/>
  <c r="S23" i="1" s="1"/>
  <c r="P23" i="1" a="1"/>
  <c r="P23" i="1" s="1"/>
  <c r="Q22" i="1" a="1"/>
  <c r="Q22" i="1" s="1"/>
  <c r="N22" i="1" a="1"/>
  <c r="N22" i="1" s="1"/>
  <c r="O21" i="1" a="1"/>
  <c r="O21" i="1" s="1"/>
  <c r="R20" i="1" a="1"/>
  <c r="R20" i="1" s="1"/>
  <c r="S19" i="1" a="1"/>
  <c r="S19" i="1" s="1"/>
  <c r="P19" i="1" a="1"/>
  <c r="P19" i="1" s="1"/>
  <c r="Q18" i="1" a="1"/>
  <c r="Q18" i="1" s="1"/>
  <c r="N18" i="1" a="1"/>
  <c r="N18" i="1" s="1"/>
  <c r="O17" i="1" a="1"/>
  <c r="O17" i="1" s="1"/>
  <c r="R16" i="1" a="1"/>
  <c r="R16" i="1" s="1"/>
  <c r="S15" i="1" a="1"/>
  <c r="S15" i="1" s="1"/>
  <c r="P15" i="1" a="1"/>
  <c r="P15" i="1" s="1"/>
  <c r="Q14" i="1" a="1"/>
  <c r="Q14" i="1" s="1"/>
  <c r="N14" i="1" a="1"/>
  <c r="N14" i="1" s="1"/>
  <c r="O13" i="1" a="1"/>
  <c r="O13" i="1" s="1"/>
  <c r="R11" i="1" a="1"/>
  <c r="R11" i="1" s="1"/>
  <c r="S10" i="1" a="1"/>
  <c r="S10" i="1" s="1"/>
  <c r="P10" i="1" a="1"/>
  <c r="P10" i="1" s="1"/>
  <c r="R12" i="1" a="1"/>
  <c r="R12" i="1" s="1"/>
  <c r="O12" i="1" a="1"/>
  <c r="O12" i="1" s="1"/>
  <c r="M14" i="1" a="1"/>
  <c r="M14" i="1" s="1"/>
  <c r="M22" i="1" a="1"/>
  <c r="M22" i="1" s="1"/>
  <c r="Q33" i="1" a="1"/>
  <c r="Q33" i="1" s="1"/>
  <c r="S30" i="1" a="1"/>
  <c r="S30" i="1" s="1"/>
  <c r="Q29" i="1" a="1"/>
  <c r="Q29" i="1" s="1"/>
  <c r="S26" i="1" a="1"/>
  <c r="S26" i="1" s="1"/>
  <c r="Q25" i="1" a="1"/>
  <c r="Q25" i="1" s="1"/>
  <c r="S22" i="1" a="1"/>
  <c r="S22" i="1" s="1"/>
  <c r="Q21" i="1" a="1"/>
  <c r="Q21" i="1" s="1"/>
  <c r="S18" i="1" a="1"/>
  <c r="S18" i="1" s="1"/>
  <c r="Q17" i="1" a="1"/>
  <c r="Q17" i="1" s="1"/>
  <c r="S14" i="1" a="1"/>
  <c r="S14" i="1" s="1"/>
  <c r="Q13" i="1" a="1"/>
  <c r="Q13" i="1" s="1"/>
  <c r="M12" i="1" a="1"/>
  <c r="M12" i="1" s="1"/>
  <c r="Q12" i="1" a="1"/>
  <c r="Q12" i="1" s="1"/>
  <c r="L26" i="1" l="1"/>
  <c r="L31" i="1"/>
  <c r="L30" i="1"/>
  <c r="L29" i="1"/>
  <c r="L28" i="1"/>
  <c r="L27" i="1"/>
  <c r="J26" i="1"/>
  <c r="J21" i="1"/>
  <c r="J19" i="1"/>
  <c r="J25" i="1"/>
  <c r="J20" i="1"/>
  <c r="J31" i="1"/>
  <c r="J16" i="1"/>
  <c r="J14" i="1"/>
  <c r="J24" i="1"/>
  <c r="J10" i="1"/>
  <c r="J27" i="1"/>
  <c r="J29" i="1"/>
  <c r="J15" i="1"/>
  <c r="J23" i="1"/>
  <c r="J12" i="1"/>
  <c r="J17" i="1"/>
  <c r="J13" i="1"/>
  <c r="J22" i="1"/>
  <c r="J18" i="1"/>
  <c r="J11" i="1"/>
  <c r="J30" i="1"/>
  <c r="J9" i="1"/>
  <c r="J28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P9" i="1" l="1" a="1"/>
  <c r="P9" i="1" s="1"/>
  <c r="S9" i="1" a="1"/>
  <c r="S9" i="1" s="1"/>
  <c r="N9" i="1" a="1"/>
  <c r="N9" i="1" s="1"/>
  <c r="Q9" i="1" a="1"/>
  <c r="Q9" i="1" s="1"/>
  <c r="O9" i="1" a="1"/>
  <c r="O9" i="1" s="1"/>
  <c r="R9" i="1" a="1"/>
  <c r="R9" i="1" s="1"/>
  <c r="M9" i="1" a="1"/>
  <c r="M9" i="1" s="1"/>
  <c r="M3" i="1"/>
  <c r="M8" i="1" l="1" a="1"/>
  <c r="M8" i="1" s="1"/>
  <c r="N8" i="1" a="1"/>
  <c r="N8" i="1" s="1"/>
  <c r="O8" i="1" a="1"/>
  <c r="O8" i="1" s="1"/>
  <c r="R8" i="1" a="1"/>
  <c r="R8" i="1" s="1"/>
  <c r="P8" i="1" a="1"/>
  <c r="P8" i="1" s="1"/>
  <c r="S8" i="1" a="1"/>
  <c r="S8" i="1" s="1"/>
  <c r="Q8" i="1" a="1"/>
  <c r="Q8" i="1" s="1"/>
  <c r="M2" i="1" l="1" a="1"/>
  <c r="M2" i="1" s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<sst xmlns="http://schemas.openxmlformats.org/spreadsheetml/2006/main" count="617" uniqueCount="376">
  <si>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</si>
  <si>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</si>
  <si>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</si>
  <si>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</si>
  <si>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</si>
  <si>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</si>
  <si>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</si>
  <si>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</si>
  <si>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</si>
  <si>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</si>
  <si>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</si>
  <si>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</si>
  <si>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</si>
  <si>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</si>
  <si>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</si>
  <si>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</si>
  <si>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</si>
  <si>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</si>
  <si>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</si>
  <si>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</si>
  <si>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</si>
  <si>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</si>
  <si>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</si>
  <si>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</si>
  <si>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</si>
  <si>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</si>
  <si>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</si>
  <si>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</si>
  <si>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</si>
  <si>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</si>
  <si>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</si>
  <si>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</si>
  <si>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 xml:space="preserve">   • Homeowners insurance</t>
  </si>
  <si>
    <t xml:space="preserve">   • Title insurance</t>
  </si>
  <si>
    <t xml:space="preserve">   • Commercial cyber liability insurance</t>
  </si>
  <si>
    <t>with respect to ratemaking, and provide two supporting reasons for it.</t>
  </si>
  <si>
    <t>For each of the following lines of business, briefly describe the degree of regulatory scrutiny</t>
  </si>
  <si>
    <t>Describe the primary purpose of rate regulation.</t>
  </si>
  <si>
    <t>Consider the following statement: Financial rating agencies have implicit regulatory power over insurance companies.</t>
  </si>
  <si>
    <t>Discuss two reasons why this statement has merit.</t>
  </si>
  <si>
    <t>Discuss two arguments against this statement.</t>
  </si>
  <si>
    <t>Identify three arguments the Supreme Court used in its ruling against the South-Eastern Underwriters Association (SEUA).</t>
  </si>
  <si>
    <t>Briefly describe two ways in which the Dodd-Frank Act extends the influence of the federal government in insurance regulation.</t>
  </si>
  <si>
    <t>Discuss one argument in favor of federal insurance regulation and one argument in favor of state insurance regulation.</t>
  </si>
  <si>
    <t>Briefly describe two ways in which the Gramm-Leach-Bliley Act extends the influence of the federal government in</t>
  </si>
  <si>
    <t>insurance regulation.</t>
  </si>
  <si>
    <t>A financially-troubled insurer is considering the following strategies to improve its financial situation:</t>
  </si>
  <si>
    <t>• Reduce rates to attract more business.</t>
  </si>
  <si>
    <t>• Use swaps or other derivatives to generate additional investment income.</t>
  </si>
  <si>
    <t>For each of the strategies above, describe one way in which consumers may be harmed.</t>
  </si>
  <si>
    <t>For each of the strategies above, describe one way in which other insurers may benefit.</t>
  </si>
  <si>
    <t>For each of the strategies above, identify a piece of federal legislation that applies and briefly describe</t>
  </si>
  <si>
    <t>how this legislation applies.</t>
  </si>
  <si>
    <t>During the last several years, a multi-state insurer has experienced rapid growth in written premium</t>
  </si>
  <si>
    <t>and an increase in its underwriting expense ratio.</t>
  </si>
  <si>
    <t>Explain why a regulator might be concerned with the financial health of the company.</t>
  </si>
  <si>
    <t>Briefly describe two IRIS ratios that should be investigated and their relevance to this situation.</t>
  </si>
  <si>
    <t>Fully describe the NAIC accreditation program.</t>
  </si>
  <si>
    <t>Describe the extent to which the accreditation process may be relevant to the situation described in part c. above.</t>
  </si>
  <si>
    <t>The regulator in the company’s state of domicile has not yet decided to examine the company.</t>
  </si>
  <si>
    <t>Briefly describe two options that are available to non-domiciliary regulators to assess the insurer’s financial health.</t>
  </si>
  <si>
    <t>It has been discovered that a chemical contained in office chairs emits odorless, noxious fumes that cause</t>
  </si>
  <si>
    <t>terminal illness after 10 years of exposure. Recently, the first court to review coverage has found that a</t>
  </si>
  <si>
    <t>standard commercial general liability policy will cover this environmental liability exposure.</t>
  </si>
  <si>
    <t>Assume that many insurance companies become technically insolvent as a result of this mass tort exposure.</t>
  </si>
  <si>
    <t>A reinsurer’s rating is downgraded from A to BBB by A.M. Best as a result of the reinsurer’s need to increase</t>
  </si>
  <si>
    <t>reserves by $1 billion to cover the chair exposure. Discuss two negative business consequences to reinsureds that</t>
  </si>
  <si>
    <t>may result from the rating downgrade of the reinsurer.</t>
  </si>
  <si>
    <t>However, one company has recognized only 10% of the exposure of other companies with a similar size and mix</t>
  </si>
  <si>
    <t>of business. Describe how a rating agency might assess this company for financial rating purposes, and briefly</t>
  </si>
  <si>
    <t>describe why IRIS ratios 1 and 11 should be reviewed.</t>
  </si>
  <si>
    <t>Assume a national settlement is reached where each known injured party is awarded a one-time payment.</t>
  </si>
  <si>
    <t>Briefly describe two disadvantages to claimants and two advantages to insurers as a result of this settlement.</t>
  </si>
  <si>
    <t>For each of the following types of insurance, briefly describe the extent to which private insurers provide coverage.</t>
  </si>
  <si>
    <t>• Crop insurance</t>
  </si>
  <si>
    <t>• Unemployment insurance</t>
  </si>
  <si>
    <t>• Terrorism insurance</t>
  </si>
  <si>
    <t>• Federal Crop Insurance Program</t>
  </si>
  <si>
    <t>• Federal-State Unemployment Insurance Program</t>
  </si>
  <si>
    <t>Describe one argument that supports and one argument that refutes the following statement:</t>
  </si>
  <si>
    <t>The Terrorism Risk Insurance Program is necessary.</t>
  </si>
  <si>
    <t>==&gt;</t>
  </si>
  <si>
    <t>For each of the following government insurance programs, briefly describe a unique social cost, and propose a</t>
  </si>
  <si>
    <t>change to each program that could mitigate the cost.</t>
  </si>
  <si>
    <t>Identify three advantages of reinsurance facilities over other residual market mechanisms.</t>
  </si>
  <si>
    <t>Briefly describe one similarity between Joint Underwriting Associations (JUAs) and reinsurance facilities.</t>
  </si>
  <si>
    <t>Briefly describe one similarity between JUAs and assigned risk plans.</t>
  </si>
  <si>
    <t>• JUAs</t>
  </si>
  <si>
    <t>• Reinsurance facilities</t>
  </si>
  <si>
    <t>• Assigned risk plans</t>
  </si>
  <si>
    <t>From the perspective of a high-risk policyholder, describe which of the following residual market</t>
  </si>
  <si>
    <t>mechanism might be the least preferred:</t>
  </si>
  <si>
    <t>State A imposes minimal restrictions on risk classification for private passenger automobile insurance,</t>
  </si>
  <si>
    <t>while State B imposes significant restrictions. Compare the likely size of the residual market in each of these states.</t>
  </si>
  <si>
    <t>Identify two courses of action that insurers might pursue due to the restrictions imposed by State B, and briefly</t>
  </si>
  <si>
    <t>describe the resulting impact on the size of the residual market for each of these actions.</t>
  </si>
  <si>
    <t>Provide two reasons for government involvement in providing flood coverage.</t>
  </si>
  <si>
    <t>Describe the statutory mandate of the National Flood Insurance Program (NFIP).</t>
  </si>
  <si>
    <t>Describe the impact of moral hazard on the NFIP.</t>
  </si>
  <si>
    <t>Describe the impact of adverse selection on the NFIP.</t>
  </si>
  <si>
    <t>Exam 6U - Spring 2015</t>
  </si>
  <si>
    <t>Briefly describe what it means for an insurance program to be fully funded.</t>
  </si>
  <si>
    <t>Briefly describe three reasons why it is not necessary for the Social Security program to be fully funded.</t>
  </si>
  <si>
    <t>Describe the purpose of the indexing method in calculating monthly retirement benefits under the Social Security program.</t>
  </si>
  <si>
    <t>Identify two eligibility requirements for a U.S. citizen at normal retirement age to receive retirement</t>
  </si>
  <si>
    <t>benefits under the Social Security program.</t>
  </si>
  <si>
    <t>Other than retirement benefits, identify two major benefits administered by the Social Security Program,</t>
  </si>
  <si>
    <t>and briefly describe the eligibility requirements for each benefit.</t>
  </si>
  <si>
    <t>Identify two elements shown in either the statutory Balance Sheet or Statement of Income that would help</t>
  </si>
  <si>
    <t>a regulator assess the credit risk that an insurance company faces.</t>
  </si>
  <si>
    <t>Evaluate the effectiveness of each of the elements identified in part a. above in assessing the credit risk that</t>
  </si>
  <si>
    <t>an insurance company faces.</t>
  </si>
  <si>
    <t>Identify the name of two Notes to Financial Statements that would help a regulator assess the credit risk that</t>
  </si>
  <si>
    <t>Evaluate the effectiveness of each of the Notes identified in part c. above in enabling a regulator to assess the</t>
  </si>
  <si>
    <t>credit risk that an insurance company faces.</t>
  </si>
  <si>
    <t>Here is the manually transcribed text from the image, ensuring table entries will paste into separate cells:</t>
  </si>
  <si>
    <t>Statutory Underwriting Profit</t>
  </si>
  <si>
    <t>Face Value of Taxable Bonds @ 13% Coupon Rate</t>
  </si>
  <si>
    <t>Face Value of Tax-Exempt Bonds @ 10% Coupon Rate</t>
  </si>
  <si>
    <t>Dividends Received from Controlled Companies</t>
  </si>
  <si>
    <t>Realized Capital Gains</t>
  </si>
  <si>
    <t>Unrealized Capital Gains</t>
  </si>
  <si>
    <t>Unearned Premium Reserve (Beginning of Year)</t>
  </si>
  <si>
    <t>Unearned Premium Reserve (End of Year)</t>
  </si>
  <si>
    <t>Loss and LAE Reserve (Beginning of Year)</t>
  </si>
  <si>
    <t>Loss and LAE Reserve (End of Year)</t>
  </si>
  <si>
    <t>Average Reserve Discount Factor (Beginning of Year)</t>
  </si>
  <si>
    <t>Average Reserve Discount Factor (End of Year)</t>
  </si>
  <si>
    <t>Regular Income Tax Rate</t>
  </si>
  <si>
    <t>Alternative Minimum Income Tax Rate</t>
  </si>
  <si>
    <t>Alternative Minimum Tax Credit (Beginning of Year)</t>
  </si>
  <si>
    <t>Calculate the insurance company’s income tax.</t>
  </si>
  <si>
    <t>Given the following information for an insurance company (figures other than discount factors</t>
  </si>
  <si>
    <t>and tax rates are in millions of dollars):</t>
  </si>
  <si>
    <t>Briefly describe two reasons for the codification of SAP.</t>
  </si>
  <si>
    <t>In accordance with specific statutes or regulations promulgated by individual states, identify</t>
  </si>
  <si>
    <t>the source publication(s) for preparing and issuing statutory financial statements for insurance companies in the U.S.</t>
  </si>
  <si>
    <t>Fully describe the process to find guidance when preparing statutory financial statements if the source identified</t>
  </si>
  <si>
    <t>in part b. above does not provide appropriate guidance.</t>
  </si>
  <si>
    <t>Briefly describe two considerations for a preparer of statutory financial statements when making a judgment</t>
  </si>
  <si>
    <t>about whether an error contained in a financial statement is material.</t>
  </si>
  <si>
    <t>Describe the two main components of the Risk-Based Capital (RBC) system.</t>
  </si>
  <si>
    <t>Briefly describe two aspects of the RBC system that make it a reliable tool for identifying companies at risk of insolvency.</t>
  </si>
  <si>
    <t>The RBC ratio for an insurer is currently 310% of the Authorized Control Level. Explain whether this</t>
  </si>
  <si>
    <t>insurer may currently be placed into receivership by state insurance regulators.</t>
  </si>
  <si>
    <t>Briefly describe two concerns that state regulators might raise if the RBC system were to be replaced by internal</t>
  </si>
  <si>
    <t>company models to determine minimum capital requirements.</t>
  </si>
  <si>
    <t>Briefly describe how the following are recognized under each of GAAP, SAP, and IFRS accounting standards:</t>
  </si>
  <si>
    <t>• Premium revenues</t>
  </si>
  <si>
    <t>• Commission and brokerage expenses</t>
  </si>
  <si>
    <t>Briefly describe the potential immediate impact of adopting IFRS on publicly traded U.S. insurers for the following items:</t>
  </si>
  <si>
    <t>• GAAP Income Statement</t>
  </si>
  <si>
    <t>• SAP Income Statement</t>
  </si>
  <si>
    <t>• Short-term profit</t>
  </si>
  <si>
    <t>• Long-term profit</t>
  </si>
  <si>
    <t>Briefly describe two concerns regulators may have if IFRS replaces SAP.</t>
  </si>
  <si>
    <t>Briefly describe three disclosures that should be included in an Actuarial Report if the assumptions used in</t>
  </si>
  <si>
    <t>the Report were promulgated by a state insurance department.</t>
  </si>
  <si>
    <t>Describe the course of action that the actuary should take if the Actuarial Report is in a prescribed form that</t>
  </si>
  <si>
    <t>does not accommodate the disclosures identified in part a. above.</t>
  </si>
  <si>
    <t>Identify six disclosures, other than those described in parts a. and b. above, that an actuary should include</t>
  </si>
  <si>
    <t>in any Actuarial Communication.</t>
  </si>
  <si>
    <t>The following excerpt is from the 2013 Statement of Actuarial Opinion (SAO) for an insurance company:</t>
  </si>
  <si>
    <t>Long-duration contracts</t>
  </si>
  <si>
    <t>IRIS Ratios</t>
  </si>
  <si>
    <t>I note no exceptional values in the NAIC IRIS tests for One-Year Reserve Development to Surplus or</t>
  </si>
  <si>
    <t>Two-Year Reserve Development to Surplus. However, the Estimated Current Reserve Deficiency to</t>
  </si>
  <si>
    <t>Surplus IRIS ratio produced an exceptional value of 27%, which is in excess of the 20% threshold.</t>
  </si>
  <si>
    <t>Excluding financial guaranty contracts, mortgage guaranty policies, and surety contracts, the Company’s</t>
  </si>
  <si>
    <t>management has informed me that the Company does not write policies with coverage periods of 12 months</t>
  </si>
  <si>
    <t>or greater that are non-cancelable and not subject to premium increase.</t>
  </si>
  <si>
    <t>Identify and correct three errors or omissions in the paragraphs above.</t>
  </si>
  <si>
    <t>Identify the other three sections of the SAO.</t>
  </si>
  <si>
    <t>Identify the section of the SAO that would contain the paragraphs above.</t>
  </si>
  <si>
    <t>Before Commutation</t>
  </si>
  <si>
    <t>After Commutation</t>
  </si>
  <si>
    <t>Gross</t>
  </si>
  <si>
    <t>Ceded</t>
  </si>
  <si>
    <t>Net</t>
  </si>
  <si>
    <t>Paid Loss</t>
  </si>
  <si>
    <t>Case Loss</t>
  </si>
  <si>
    <t>IBNR Loss</t>
  </si>
  <si>
    <t>• The discount factor for tax purposes is 0.85.</t>
  </si>
  <si>
    <t>• The income tax rate is 35%.</t>
  </si>
  <si>
    <t>A primary insurer has commuted a policy with an authorized reinsurer. The primary insurer’s losses are shown below,</t>
  </si>
  <si>
    <t>both before and after the commutation (all figures are in thousands of dollars).</t>
  </si>
  <si>
    <t>Briefly describe two reasons a primary insurance company would enter into a commutation.</t>
  </si>
  <si>
    <t>Calculate the change in the primary insurer’s statutory surplus as a result of the commutation described above.</t>
  </si>
  <si>
    <t>(Include the effect of taxes.)</t>
  </si>
  <si>
    <t>Identify and briefly describe one distortion to the primary insurer’s Schedule P and one distortion to the</t>
  </si>
  <si>
    <t>reinsurer’s Schedule P that might result from the commutation.</t>
  </si>
  <si>
    <t>Item Number</t>
  </si>
  <si>
    <t>Item Description</t>
  </si>
  <si>
    <t>Statement of Actuarial Opinion (SAO)</t>
  </si>
  <si>
    <t>Actuarial Opinion Summary (AOS)</t>
  </si>
  <si>
    <t>#1</t>
  </si>
  <si>
    <t>Filing deadline</t>
  </si>
  <si>
    <t>#2</t>
  </si>
  <si>
    <t>Confidentiality</t>
  </si>
  <si>
    <t>#3</t>
  </si>
  <si>
    <t>Parties with whom each is required to be filed</t>
  </si>
  <si>
    <t>#4</t>
  </si>
  <si>
    <t>Relevant comments with respect to adverse development in loss and DCC reserves over a one-year period</t>
  </si>
  <si>
    <t>#5</t>
  </si>
  <si>
    <t>Appointed Actuary’s unpaid claim estimate</t>
  </si>
  <si>
    <t>#6</t>
  </si>
  <si>
    <t>Assessment of whether there are significant risks and uncertainties that could result in material adverse deviation</t>
  </si>
  <si>
    <t>Briefly describe the differences between the Statement of Actuarial Opinion and the Actuarial Opinion Summary</t>
  </si>
  <si>
    <t>by replicating and completing the following table. The replicated table does not need to include the “Item Description” column.</t>
  </si>
  <si>
    <t>The following is an excerpt from a company’s Actuarial Opinion Summary as of December 31, 2013:</t>
  </si>
  <si>
    <t>Net Loss &amp; LAE Reserves ($000s)</t>
  </si>
  <si>
    <t>Low</t>
  </si>
  <si>
    <t>Point</t>
  </si>
  <si>
    <t>High</t>
  </si>
  <si>
    <t>A. Actuary’s range of estimates</t>
  </si>
  <si>
    <t>B. Actuary’s point estimate</t>
  </si>
  <si>
    <t>C. Company carried reserves</t>
  </si>
  <si>
    <t>D. Difference between company carried and actuary’s estimate</t>
  </si>
  <si>
    <t>Policyholders’ surplus as of December 31, 2013</t>
  </si>
  <si>
    <t>2013 net earned premium</t>
  </si>
  <si>
    <t xml:space="preserve">  &lt;== millions</t>
  </si>
  <si>
    <t>Using the data provided above, calculate and justify two different materiality standards, using different metrics,</t>
  </si>
  <si>
    <t>to address the risk of material adverse deviation in the Statement of Actuarial Opinion.</t>
  </si>
  <si>
    <t>Based solely on the materiality standards developed in part a. above, explain whether the Appointed Actuary</t>
  </si>
  <si>
    <t>would conclude that there are significant risks and uncertainties that could result in material adverse deviation.</t>
  </si>
  <si>
    <t>Based on information other than that provided above, briefly describe two additional materiality standards that</t>
  </si>
  <si>
    <t>the Appointed Actuary might use to address the risk of material adverse deviation.</t>
  </si>
  <si>
    <t>Identify two major risk factors that the Appointed Actuary may include in a Statement of Actuarial Opinion</t>
  </si>
  <si>
    <t>when addressing whether a company faces significant risks and uncertainties that could result in material adverse deviation.</t>
  </si>
  <si>
    <t>Schedule P - Part 2 Summary</t>
  </si>
  <si>
    <t>XXX</t>
  </si>
  <si>
    <t>Earned Premium</t>
  </si>
  <si>
    <t>Loss &amp; DCC Reserves</t>
  </si>
  <si>
    <t>Policyholders’ Surplus</t>
  </si>
  <si>
    <t>IRIS Ratio 11</t>
  </si>
  <si>
    <t>IRIS Ratio 12</t>
  </si>
  <si>
    <t>IRIS Ratio 13</t>
  </si>
  <si>
    <t>• Development in accident years 2009 and prior have no impact on the 2013 IRIS ratios.</t>
  </si>
  <si>
    <t>• Assume there is no reinsurance payable on paid losses.</t>
  </si>
  <si>
    <t>An insurer exclusively wrote monoline homeowners insurance through 2009 and diversified into</t>
  </si>
  <si>
    <t>general liability beginning in 2010. The following excerpts have been provided from the insurer’s 2013 Annual Statement.</t>
  </si>
  <si>
    <t>Year in Which</t>
  </si>
  <si>
    <t>Losses</t>
  </si>
  <si>
    <t>Were Incurred</t>
  </si>
  <si>
    <t>Incurred Net Losses and</t>
  </si>
  <si>
    <t>Reported at Year End ($000 omitted)</t>
  </si>
  <si>
    <t xml:space="preserve">Defense and Cost Containment Expenses </t>
  </si>
  <si>
    <t>Calculate IRIS ratio 11 for 2013 and indicate whether the result is in the range of usual values.</t>
  </si>
  <si>
    <t>Calculate IRIS ratio 12 for 2013 and indicate whether the result is in the range of usual values.</t>
  </si>
  <si>
    <t>Calculate IRIS ratio 13 for 2013 and indicate whether the result is in the range of usual values.</t>
  </si>
  <si>
    <t>Given the IRIS ratios from prior years, interpret the results for 2013.</t>
  </si>
  <si>
    <t>Beyond RBC and IRIS, identify two tools used to categorize insurance companies at risk of</t>
  </si>
  <si>
    <t>financial impairment and briefly describe one potential limitation of each tool.</t>
  </si>
  <si>
    <t>Claim Number</t>
  </si>
  <si>
    <t>Accident Date</t>
  </si>
  <si>
    <t>Date Primary Paid the Loss</t>
  </si>
  <si>
    <t>Date Reinsurer Paid</t>
  </si>
  <si>
    <t>Gross Paid Loss</t>
  </si>
  <si>
    <t>Reinsurer Paid Loss</t>
  </si>
  <si>
    <t>Not yet paid</t>
  </si>
  <si>
    <t>A primary insurance company enters into a 50% straight quota share reinsurance agreement with one authorized reinsurance</t>
  </si>
  <si>
    <t>company covering losses occurring during 2013. The reinsurance contract does not specify the date by which claims are to be</t>
  </si>
  <si>
    <t>paid by the reinsurer or when the primary insurer is required to notify the reinsurer of a covered loss. The primary insurer</t>
  </si>
  <si>
    <t>enters a paid loss recoverable into its financial accounts on the day the loss is paid. The primary insurer’s known claim information</t>
  </si>
  <si>
    <t>for accident year 2013 as of December 31, 2013 is as follows (all figures are in thousands of dollars):</t>
  </si>
  <si>
    <t>The reinsurer has also provided a $100,000 letter of credit to secure the recoverables, and none of the reinsurance</t>
  </si>
  <si>
    <t>recoverables are in dispute.</t>
  </si>
  <si>
    <t>Calculate the primary insurer’s 2013 Schedule F provision for reinsurance.</t>
  </si>
  <si>
    <t>Describe two differences between a statutory provision for reinsurance and an Appointed Actuary’s discussion of</t>
  </si>
  <si>
    <t>reinsurance collectability in the Statement of Actuarial Opinion.</t>
  </si>
  <si>
    <t>Explain one way in which the primary insurer could modify the terms of the reinsurance agreement to reduce its</t>
  </si>
  <si>
    <t>provision for reinsurance.</t>
  </si>
  <si>
    <t>The following excerpts have been provided from an insurer's 2013 Schedule P (figures other than claim</t>
  </si>
  <si>
    <t>counts are in thousands of dollars):</t>
  </si>
  <si>
    <t>Part 2D - Incurred Net Losses &amp; DCC</t>
  </si>
  <si>
    <t>Part 5D Section 2 - Claims Outstanding</t>
  </si>
  <si>
    <t>Part 6D, Section 1 - Premiums Earned (Direct &amp; Assumed)</t>
  </si>
  <si>
    <t>Part 5D Section 1 - Claims Closed with Loss Payment</t>
  </si>
  <si>
    <t>Part 5D Section 3 - Claims Reported</t>
  </si>
  <si>
    <t>Using at least two of the triangles shown above, perform a trend analysis, briefly describe its purpose, and briefly explain the result.</t>
  </si>
  <si>
    <t>Briefly describe two limitations of Schedule P data that should be considered when performing the trend analysis in part a. above.</t>
  </si>
  <si>
    <t>Given the following information for an insurance company (all figures are in thousands of dollars):</t>
  </si>
  <si>
    <t>Net Investment Earned</t>
  </si>
  <si>
    <t>Net Realized Capital Gains</t>
  </si>
  <si>
    <t>Total Policyholders’ Surplus</t>
  </si>
  <si>
    <t>Homeowners Total Investment Gain</t>
  </si>
  <si>
    <t>Homeowners</t>
  </si>
  <si>
    <t>Total</t>
  </si>
  <si>
    <t>Commission</t>
  </si>
  <si>
    <t>Taxes, Licenses, and Fees</t>
  </si>
  <si>
    <t>Other Acquisition Expenses</t>
  </si>
  <si>
    <t>General Expenses</t>
  </si>
  <si>
    <t>Written Premium</t>
  </si>
  <si>
    <t>Loss and LAE Reserves</t>
  </si>
  <si>
    <t>Unearned Premium Reserves</t>
  </si>
  <si>
    <t>Agents’ Balances</t>
  </si>
  <si>
    <t>Net Loss and LAE Incurred</t>
  </si>
  <si>
    <t>Finance Charges not included in Premium</t>
  </si>
  <si>
    <t>Fines &amp; Penalties of Regulatory Authorities</t>
  </si>
  <si>
    <t>Calculate the 2013 total pre-tax profit (or loss) as a percentage of allocated policyholders’ surplus for homeowners.</t>
  </si>
  <si>
    <t>Assume that both the surplus and the investment gain are allocated using the NAIC’s prescribed method for</t>
  </si>
  <si>
    <t>Insurance Expense Exhibit (IEE) purposes.</t>
  </si>
  <si>
    <t>Explain why the NAIC’s prescribed method of allocating surplus in the IEE may not be appropriate for all lines of business.</t>
  </si>
  <si>
    <t>The following excerpts are from a company’s 2013 Annual Statement (all figures are in thousands of dollars):</t>
  </si>
  <si>
    <t>ASSETS</t>
  </si>
  <si>
    <t>Current Year</t>
  </si>
  <si>
    <t>Prior Year</t>
  </si>
  <si>
    <t>Nonadmitted</t>
  </si>
  <si>
    <t>Net Admitted</t>
  </si>
  <si>
    <t>Assets</t>
  </si>
  <si>
    <t>Cash</t>
  </si>
  <si>
    <t>Stocks</t>
  </si>
  <si>
    <t>Deferred premiums and agents' balances</t>
  </si>
  <si>
    <t>LIABILITIES, SURPLUS AND OTHER FUNDS</t>
  </si>
  <si>
    <t>Loss adjustment expenses</t>
  </si>
  <si>
    <t>Unearned premiums</t>
  </si>
  <si>
    <t>Total liabilities</t>
  </si>
  <si>
    <t>Surplus as regards policyholders</t>
  </si>
  <si>
    <t>Net investment income earned</t>
  </si>
  <si>
    <t>Net realized capital gains</t>
  </si>
  <si>
    <t>Change in net unrealized capital gains</t>
  </si>
  <si>
    <t>Dividends to policyholders</t>
  </si>
  <si>
    <t>Dividends to stockholders</t>
  </si>
  <si>
    <t>Nonadmitted assets as of December 31, 2012</t>
  </si>
  <si>
    <t>Calculate the insurance company’s 2013 net income.</t>
  </si>
  <si>
    <t>Identify three Exhibits, Notes, Interrogatories, or Schedules in the Annual Statement that could support the reserving</t>
  </si>
  <si>
    <t>actuary’s assertion. Describe how each could support the actuary’s assertion.</t>
  </si>
  <si>
    <t>The company’s reserving actuary asserts that the company’s significant increase in liabilities for</t>
  </si>
  <si>
    <t>Losses &amp; Loss adjustment expenses in 2013 was due to reasons other than reserve inadequacy.</t>
  </si>
  <si>
    <t>Current</t>
  </si>
  <si>
    <t>Year</t>
  </si>
  <si>
    <t>Prior</t>
  </si>
  <si>
    <t>For each reinsurance option, briefly explain whether it passes the 10-10 rule for risk transfer.</t>
  </si>
  <si>
    <t>Without using the 10-10 rule, justify the assertion that each contract qualifies for risk transfer.</t>
  </si>
  <si>
    <t>The following assumptions were used by the company in its model:</t>
  </si>
  <si>
    <t>• Insured losses from the hypothetical hurricane were $100,000,000 in 2013, with $0 paid as of December 31, 2013.</t>
  </si>
  <si>
    <t>• Hurricane reinsurance premiums were funded by selling class 4 unaffiliated bonds from the company’s existing investment portfolio.</t>
  </si>
  <si>
    <t>Calculate the company’s hypothetical 2013 RBC ratio assuming that the hurricane reinsurance contract qualifies for risk transfer.</t>
  </si>
  <si>
    <t>In order to evaluate the potential benefit of the additional reinsurance being considered in 2014,</t>
  </si>
  <si>
    <t>the company has modeled the impact of the hurricane treaty as if there had been a hurricane in 2013.</t>
  </si>
  <si>
    <t>Given the following information for an insurance company as of December 31, 2013:</t>
  </si>
  <si>
    <t>• Risk charges under the NAIC’s Risk-Based Capital (RBC) formula for 2013:</t>
  </si>
  <si>
    <t>• The company has neither tabular nor non-tabular discounts.</t>
  </si>
  <si>
    <t>• The company has no accident and health or loss-sensitive business.</t>
  </si>
  <si>
    <t>• The excessive growth charge is not applicable.</t>
  </si>
  <si>
    <t>• The company did not experience any losses from hurricanes in 2013.</t>
  </si>
  <si>
    <t>(excluding the credit risk charge)</t>
  </si>
  <si>
    <t>R0</t>
  </si>
  <si>
    <t>R1</t>
  </si>
  <si>
    <t>R2</t>
  </si>
  <si>
    <t>R3</t>
  </si>
  <si>
    <t>Total adjusted capital</t>
  </si>
  <si>
    <t>Net Loss &amp; LAE Unpaid</t>
  </si>
  <si>
    <t>Net Written Premium</t>
  </si>
  <si>
    <t>Existing Reinsurance Recoverables</t>
  </si>
  <si>
    <t>Loss &amp; LAE</t>
  </si>
  <si>
    <t>Company RBC percent</t>
  </si>
  <si>
    <t>Adjustment for investment income</t>
  </si>
  <si>
    <t>Portion from company’s largest line</t>
  </si>
  <si>
    <t>Written</t>
  </si>
  <si>
    <t>Premium</t>
  </si>
  <si>
    <t>Applicable RBC information</t>
  </si>
  <si>
    <t>The company is considering purchasing additional reinsurance in 2014 to supplement the existing</t>
  </si>
  <si>
    <t>reinsurance program. It is considering three reinsurance contracts, each covering a named peril as displayed below:</t>
  </si>
  <si>
    <t>• All contract options assume premium is paid on January 1, 2014 with expected payment of ceded losses on July 1, 2015.</t>
  </si>
  <si>
    <t xml:space="preserve">   The reinsurer considers 3.0% to be a risk-free rate.</t>
  </si>
  <si>
    <t>Option #1</t>
  </si>
  <si>
    <t>Hurricane</t>
  </si>
  <si>
    <t>Option #2</t>
  </si>
  <si>
    <t>Earthquake</t>
  </si>
  <si>
    <t>Option #3</t>
  </si>
  <si>
    <t>Tornado</t>
  </si>
  <si>
    <t>Gross insured loss amount if event occurs</t>
  </si>
  <si>
    <t>Reinsured portion of insured losses from event</t>
  </si>
  <si>
    <t>Probability of event occurring</t>
  </si>
  <si>
    <t>Reinsurance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</si>
</sst>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0.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3" fillId="4" borderId="0" applyNumberFormat="0" applyBorder="0" applyAlignment="0" applyProtection="0"/>
    <xf numFmtId="0" fontId="16" fillId="5" borderId="0" applyNumberFormat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0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0" xfId="2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6" xfId="0" applyFont="1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quotePrefix="1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2" fontId="11" fillId="2" borderId="23" xfId="0" applyNumberFormat="1" applyFont="1" applyFill="1" applyBorder="1" applyProtection="1"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2" fontId="11" fillId="2" borderId="11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11" fillId="2" borderId="0" xfId="0" applyNumberFormat="1" applyFont="1" applyFill="1" applyProtection="1">
      <protection locked="0"/>
    </xf>
    <xf numFmtId="0" fontId="11" fillId="2" borderId="20" xfId="0" applyFont="1" applyFill="1" applyBorder="1" applyAlignment="1" applyProtection="1">
      <alignment horizontal="centerContinuous"/>
      <protection locked="0"/>
    </xf>
    <xf numFmtId="0" fontId="11" fillId="2" borderId="21" xfId="0" applyFont="1" applyFill="1" applyBorder="1" applyAlignment="1" applyProtection="1">
      <alignment horizontal="centerContinuous"/>
      <protection locked="0"/>
    </xf>
    <xf numFmtId="0" fontId="11" fillId="2" borderId="22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23" xfId="0" applyNumberFormat="1" applyFont="1" applyFill="1" applyBorder="1" applyProtection="1">
      <protection locked="0"/>
    </xf>
    <xf numFmtId="3" fontId="11" fillId="2" borderId="25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 vertical="top"/>
      <protection locked="0"/>
    </xf>
    <xf numFmtId="0" fontId="11" fillId="2" borderId="18" xfId="0" applyFont="1" applyFill="1" applyBorder="1" applyAlignment="1" applyProtection="1">
      <alignment horizontal="center" vertical="top"/>
      <protection locked="0"/>
    </xf>
    <xf numFmtId="0" fontId="11" fillId="2" borderId="27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vertical="top" wrapText="1"/>
      <protection locked="0"/>
    </xf>
    <xf numFmtId="0" fontId="15" fillId="2" borderId="19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right"/>
      <protection locked="0"/>
    </xf>
    <xf numFmtId="0" fontId="15" fillId="2" borderId="12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right"/>
      <protection locked="0"/>
    </xf>
    <xf numFmtId="3" fontId="11" fillId="2" borderId="21" xfId="0" applyNumberFormat="1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 applyProtection="1">
      <protection locked="0"/>
    </xf>
    <xf numFmtId="0" fontId="11" fillId="2" borderId="20" xfId="0" applyFont="1" applyFill="1" applyBorder="1"/>
    <xf numFmtId="0" fontId="11" fillId="2" borderId="21" xfId="0" applyFont="1" applyFill="1" applyBorder="1"/>
    <xf numFmtId="0" fontId="11" fillId="2" borderId="0" xfId="0" applyFont="1" applyFill="1" applyBorder="1"/>
    <xf numFmtId="0" fontId="11" fillId="2" borderId="23" xfId="0" applyFont="1" applyFill="1" applyBorder="1"/>
    <xf numFmtId="3" fontId="11" fillId="2" borderId="0" xfId="0" applyNumberFormat="1" applyFont="1" applyFill="1" applyBorder="1"/>
    <xf numFmtId="3" fontId="11" fillId="2" borderId="25" xfId="0" applyNumberFormat="1" applyFont="1" applyFill="1" applyBorder="1"/>
    <xf numFmtId="0" fontId="11" fillId="2" borderId="11" xfId="0" applyFont="1" applyFill="1" applyBorder="1"/>
    <xf numFmtId="0" fontId="11" fillId="2" borderId="25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22" xfId="0" applyFont="1" applyFill="1" applyBorder="1"/>
    <xf numFmtId="0" fontId="11" fillId="2" borderId="24" xfId="0" applyFont="1" applyFill="1" applyBorder="1"/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11" fillId="2" borderId="21" xfId="0" applyFont="1" applyFill="1" applyBorder="1" applyAlignment="1">
      <alignment horizontal="centerContinuous"/>
    </xf>
    <xf numFmtId="0" fontId="11" fillId="2" borderId="22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11" fillId="2" borderId="23" xfId="0" applyFont="1" applyFill="1" applyBorder="1" applyAlignment="1">
      <alignment horizontal="centerContinuous"/>
    </xf>
    <xf numFmtId="0" fontId="11" fillId="2" borderId="24" xfId="0" applyFont="1" applyFill="1" applyBorder="1" applyAlignment="1">
      <alignment horizontal="centerContinuous"/>
    </xf>
    <xf numFmtId="0" fontId="11" fillId="2" borderId="25" xfId="0" applyFont="1" applyFill="1" applyBorder="1" applyAlignment="1">
      <alignment horizontal="centerContinuous"/>
    </xf>
    <xf numFmtId="0" fontId="11" fillId="2" borderId="11" xfId="0" applyFont="1" applyFill="1" applyBorder="1" applyAlignment="1">
      <alignment horizontal="centerContinuous"/>
    </xf>
    <xf numFmtId="3" fontId="11" fillId="2" borderId="0" xfId="0" applyNumberFormat="1" applyFont="1" applyFill="1" applyBorder="1" applyAlignment="1">
      <alignment horizontal="right"/>
    </xf>
    <xf numFmtId="3" fontId="11" fillId="2" borderId="25" xfId="0" applyNumberFormat="1" applyFont="1" applyFill="1" applyBorder="1" applyAlignment="1">
      <alignment horizontal="right"/>
    </xf>
    <xf numFmtId="0" fontId="15" fillId="2" borderId="2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right"/>
    </xf>
    <xf numFmtId="3" fontId="11" fillId="2" borderId="23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3" fontId="11" fillId="2" borderId="20" xfId="0" applyNumberFormat="1" applyFont="1" applyFill="1" applyBorder="1"/>
    <xf numFmtId="3" fontId="11" fillId="2" borderId="21" xfId="0" applyNumberFormat="1" applyFont="1" applyFill="1" applyBorder="1"/>
    <xf numFmtId="3" fontId="11" fillId="2" borderId="23" xfId="0" applyNumberFormat="1" applyFont="1" applyFill="1" applyBorder="1"/>
    <xf numFmtId="3" fontId="11" fillId="2" borderId="11" xfId="0" applyNumberFormat="1" applyFont="1" applyFill="1" applyBorder="1"/>
    <xf numFmtId="0" fontId="11" fillId="2" borderId="12" xfId="0" applyFont="1" applyFill="1" applyBorder="1"/>
    <xf numFmtId="0" fontId="11" fillId="2" borderId="27" xfId="0" applyFont="1" applyFill="1" applyBorder="1"/>
    <xf numFmtId="0" fontId="15" fillId="2" borderId="26" xfId="0" applyFont="1" applyFill="1" applyBorder="1"/>
    <xf numFmtId="0" fontId="15" fillId="2" borderId="27" xfId="0" applyFont="1" applyFill="1" applyBorder="1"/>
    <xf numFmtId="9" fontId="11" fillId="2" borderId="0" xfId="1" applyFont="1" applyFill="1" applyBorder="1"/>
    <xf numFmtId="9" fontId="11" fillId="2" borderId="23" xfId="1" applyFont="1" applyFill="1" applyBorder="1"/>
    <xf numFmtId="9" fontId="11" fillId="2" borderId="25" xfId="1" applyFont="1" applyFill="1" applyBorder="1"/>
    <xf numFmtId="9" fontId="11" fillId="2" borderId="11" xfId="1" applyFont="1" applyFill="1" applyBorder="1"/>
    <xf numFmtId="0" fontId="15" fillId="2" borderId="27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right"/>
    </xf>
    <xf numFmtId="3" fontId="11" fillId="2" borderId="24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right"/>
    </xf>
    <xf numFmtId="3" fontId="11" fillId="2" borderId="20" xfId="0" applyNumberFormat="1" applyFont="1" applyFill="1" applyBorder="1" applyAlignment="1">
      <alignment horizontal="right"/>
    </xf>
    <xf numFmtId="16" fontId="11" fillId="0" borderId="0" xfId="0" applyNumberFormat="1" applyFont="1" applyProtection="1">
      <protection locked="0"/>
    </xf>
    <xf numFmtId="16" fontId="0" fillId="0" borderId="0" xfId="0" applyNumberFormat="1" applyProtection="1"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1" fillId="2" borderId="18" xfId="0" applyFont="1" applyFill="1" applyBorder="1" applyAlignment="1" applyProtection="1">
      <alignment horizontal="center" wrapText="1"/>
      <protection locked="0"/>
    </xf>
    <xf numFmtId="165" fontId="11" fillId="2" borderId="23" xfId="0" applyNumberFormat="1" applyFont="1" applyFill="1" applyBorder="1" applyProtection="1">
      <protection locked="0"/>
    </xf>
    <xf numFmtId="165" fontId="11" fillId="2" borderId="11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23" xfId="0" applyNumberFormat="1" applyFont="1" applyFill="1" applyBorder="1" applyAlignment="1" applyProtection="1">
      <alignment horizontal="right"/>
      <protection locked="0"/>
    </xf>
    <xf numFmtId="3" fontId="11" fillId="2" borderId="25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left"/>
    </xf>
    <xf numFmtId="3" fontId="11" fillId="2" borderId="27" xfId="0" applyNumberFormat="1" applyFont="1" applyFill="1" applyBorder="1" applyProtection="1">
      <protection locked="0"/>
    </xf>
    <xf numFmtId="6" fontId="11" fillId="2" borderId="0" xfId="0" applyNumberFormat="1" applyFont="1" applyFill="1"/>
    <xf numFmtId="6" fontId="11" fillId="2" borderId="20" xfId="0" applyNumberFormat="1" applyFont="1" applyFill="1" applyBorder="1"/>
    <xf numFmtId="6" fontId="11" fillId="2" borderId="0" xfId="0" applyNumberFormat="1" applyFont="1" applyFill="1" applyBorder="1"/>
    <xf numFmtId="6" fontId="11" fillId="2" borderId="25" xfId="0" applyNumberFormat="1" applyFont="1" applyFill="1" applyBorder="1"/>
    <xf numFmtId="6" fontId="11" fillId="2" borderId="21" xfId="0" applyNumberFormat="1" applyFont="1" applyFill="1" applyBorder="1"/>
    <xf numFmtId="6" fontId="11" fillId="2" borderId="23" xfId="0" applyNumberFormat="1" applyFont="1" applyFill="1" applyBorder="1"/>
    <xf numFmtId="6" fontId="11" fillId="2" borderId="11" xfId="0" applyNumberFormat="1" applyFont="1" applyFill="1" applyBorder="1"/>
    <xf numFmtId="9" fontId="11" fillId="0" borderId="0" xfId="0" applyNumberFormat="1" applyFont="1" applyProtection="1">
      <protection locked="0"/>
    </xf>
    <xf numFmtId="9" fontId="11" fillId="2" borderId="23" xfId="1" applyFont="1" applyFill="1" applyBorder="1" applyAlignment="1">
      <alignment horizontal="center"/>
    </xf>
    <xf numFmtId="9" fontId="11" fillId="2" borderId="11" xfId="1" applyFont="1" applyFill="1" applyBorder="1" applyAlignment="1">
      <alignment horizontal="center"/>
    </xf>
    <xf numFmtId="0" fontId="15" fillId="2" borderId="24" xfId="0" applyFont="1" applyFill="1" applyBorder="1"/>
    <xf numFmtId="6" fontId="11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1" fillId="2" borderId="21" xfId="0" applyFont="1" applyFill="1" applyBorder="1" applyAlignment="1">
      <alignment horizontal="center"/>
    </xf>
    <xf numFmtId="6" fontId="0" fillId="2" borderId="23" xfId="0" applyNumberFormat="1" applyFill="1" applyBorder="1" applyProtection="1">
      <protection locked="0"/>
    </xf>
    <xf numFmtId="9" fontId="0" fillId="2" borderId="23" xfId="0" applyNumberFormat="1" applyFill="1" applyBorder="1" applyProtection="1">
      <protection locked="0"/>
    </xf>
    <xf numFmtId="6" fontId="0" fillId="2" borderId="11" xfId="0" applyNumberFormat="1" applyFill="1" applyBorder="1" applyProtection="1">
      <protection locked="0"/>
    </xf>
    <xf numFmtId="0" fontId="11" fillId="2" borderId="11" xfId="0" applyFont="1" applyFill="1" applyBorder="1" applyAlignment="1">
      <alignment horizontal="center"/>
    </xf>
    <xf numFmtId="6" fontId="11" fillId="2" borderId="23" xfId="0" applyNumberFormat="1" applyFont="1" applyFill="1" applyBorder="1" applyProtection="1">
      <protection locked="0"/>
    </xf>
    <xf numFmtId="9" fontId="11" fillId="2" borderId="23" xfId="0" applyNumberFormat="1" applyFont="1" applyFill="1" applyBorder="1" applyProtection="1">
      <protection locked="0"/>
    </xf>
    <xf numFmtId="6" fontId="11" fillId="2" borderId="11" xfId="0" applyNumberFormat="1" applyFont="1" applyFill="1" applyBorder="1" applyProtection="1">
      <protection locked="0"/>
    </xf>
    <xf numFmtId="2" fontId="11" fillId="0" borderId="17" xfId="4" applyNumberFormat="1" applyFont="1" applyFill="1" applyBorder="1" applyAlignment="1">
      <alignment horizontal="center"/>
    </xf>
    <xf numFmtId="2" fontId="11" fillId="0" borderId="15" xfId="4" applyNumberFormat="1" applyFont="1" applyFill="1" applyBorder="1" applyAlignment="1">
      <alignment horizontal="center"/>
    </xf>
    <xf numFmtId="2" fontId="11" fillId="0" borderId="16" xfId="4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2" borderId="3" xfId="2" quotePrefix="1" applyFill="1" applyBorder="1" applyAlignment="1" applyProtection="1">
      <alignment horizontal="right"/>
    </xf>
    <xf numFmtId="0" fontId="7" fillId="2" borderId="4" xfId="2" applyFill="1" applyBorder="1" applyAlignment="1">
      <alignment horizontal="right"/>
    </xf>
    <xf numFmtId="3" fontId="11" fillId="0" borderId="21" xfId="0" applyNumberFormat="1" applyFont="1" applyFill="1" applyBorder="1" applyProtection="1">
      <protection locked="0"/>
    </xf>
    <xf numFmtId="3" fontId="11" fillId="0" borderId="23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3" fontId="11" fillId="0" borderId="23" xfId="5" applyNumberFormat="1" applyFont="1" applyFill="1" applyBorder="1" applyProtection="1">
      <protection locked="0"/>
    </xf>
    <xf numFmtId="3" fontId="11" fillId="0" borderId="11" xfId="5" applyNumberFormat="1" applyFont="1" applyFill="1" applyBorder="1" applyProtection="1">
      <protection locked="0"/>
    </xf>
  </cellXfs>
  <cellStyles count="6">
    <cellStyle name="Bad" xfId="5" builtinId="27"/>
    <cellStyle name="Good" xfId="4" builtinId="26"/>
    <cellStyle name="Hyperlink" xfId="2" builtinId="8"/>
    <cellStyle name="Normal" xfId="0" builtinId="0"/>
    <cellStyle name="Normal 2" xfId="3"/>
    <cellStyle name="Per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ColWidth="8.85546875" defaultRowHeight="15" x14ac:dyDescent="0.25"/>
  <cols>
    <col min="12" max="12" width="12.7109375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3"/>
  <sheetViews>
    <sheetView zoomScaleNormal="100" workbookViewId="0"/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31" ht="15.75" thickBot="1" x14ac:dyDescent="0.3"/>
    <row r="2" spans="1:31" ht="15" customHeight="1" thickBot="1" x14ac:dyDescent="0.3">
      <c r="L2" s="19" t="s">
        <v>30</v>
      </c>
      <c r="M2" s="22">
        <f t="array" ref="M2">IF(SUM(IF(M8:S33="",0,1))=0,"",SUM(M8:S33))</f>
        <v>0</v>
      </c>
      <c r="O2" s="13" t="s">
        <v>14</v>
      </c>
      <c r="P2" s="6">
        <f>IF(M2="","",M2/M3)</f>
        <v>0</v>
      </c>
    </row>
    <row r="3" spans="1:31" x14ac:dyDescent="0.25">
      <c r="L3" s="20" t="s">
        <v>31</v>
      </c>
      <c r="M3" s="21">
        <f>SUM(B8:B33)</f>
        <v>81.25</v>
      </c>
    </row>
    <row r="5" spans="1:31" ht="23.25" x14ac:dyDescent="0.35">
      <c r="A5" s="15" t="s">
        <v>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AE5" t="s">
        <v>115</v>
      </c>
    </row>
    <row r="6" spans="1:31" ht="15.75" x14ac:dyDescent="0.25">
      <c r="A6" s="1"/>
      <c r="B6" s="19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31" x14ac:dyDescent="0.25">
      <c r="A7" s="3" t="s">
        <v>0</v>
      </c>
      <c r="B7" s="19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31" x14ac:dyDescent="0.25">
      <c r="A8" s="14">
        <v>1</v>
      </c>
      <c r="B8" s="190">
        <f>SUM(C8:I8)</f>
        <v>2.75</v>
      </c>
      <c r="C8" s="42">
        <v>0.5</v>
      </c>
      <c r="D8" s="42">
        <v>2.25</v>
      </c>
      <c r="E8" s="42"/>
      <c r="F8" s="42"/>
      <c r="G8" s="42"/>
      <c r="H8" s="42"/>
      <c r="I8" s="42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t="str" cm="1">
        <f t="array" ref="O8">IFERROR(INDEX('1'!$A:$A,MATCH(O$7,'1'!$A:$A,FALSE)+2),"")</f>
        <v/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</row>
    <row r="9" spans="1:31" x14ac:dyDescent="0.25">
      <c r="A9" s="14">
        <v>2</v>
      </c>
      <c r="B9" s="191">
        <f t="shared" ref="B9:B33" si="0">SUM(C9:I9)</f>
        <v>2</v>
      </c>
      <c r="C9" s="42">
        <v>1</v>
      </c>
      <c r="D9" s="42">
        <v>1</v>
      </c>
      <c r="E9" s="42"/>
      <c r="F9" s="42"/>
      <c r="G9" s="42"/>
      <c r="H9" s="42"/>
      <c r="I9" s="42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t="str" cm="1">
        <f t="array" ref="O9">IFERROR(INDEX('2'!$A:$A,MATCH(O$7,'2'!$A:$A,FALSE)+2),"")</f>
        <v/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</row>
    <row r="10" spans="1:31" x14ac:dyDescent="0.25">
      <c r="A10" s="14">
        <v>3</v>
      </c>
      <c r="B10" s="191">
        <f t="shared" si="0"/>
        <v>2.75</v>
      </c>
      <c r="C10" s="42">
        <v>0.75</v>
      </c>
      <c r="D10" s="42">
        <v>0.5</v>
      </c>
      <c r="E10" s="42">
        <v>1</v>
      </c>
      <c r="F10" s="42">
        <v>0.5</v>
      </c>
      <c r="G10" s="42"/>
      <c r="H10" s="42"/>
      <c r="I10" s="42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cm="1">
        <f t="array" ref="P10">IFERROR(INDEX('3'!$A:$A,MATCH(P$7,'3'!$A:$A,FALSE)+2),"")</f>
        <v>0</v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</row>
    <row r="11" spans="1:31" x14ac:dyDescent="0.25">
      <c r="A11" s="14">
        <v>4</v>
      </c>
      <c r="B11" s="191">
        <f t="shared" si="0"/>
        <v>3</v>
      </c>
      <c r="C11" s="42">
        <v>1</v>
      </c>
      <c r="D11" s="42">
        <v>1</v>
      </c>
      <c r="E11" s="42">
        <v>1</v>
      </c>
      <c r="F11" s="42"/>
      <c r="G11" s="42"/>
      <c r="H11" s="42"/>
      <c r="I11" s="42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cm="1">
        <f t="array" ref="O11">IFERROR(INDEX('4'!$A:$A,MATCH(O$7,'4'!$A:$A,FALSE)+2),"")</f>
        <v>0</v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</row>
    <row r="12" spans="1:31" x14ac:dyDescent="0.25">
      <c r="A12" s="14">
        <v>5</v>
      </c>
      <c r="B12" s="191">
        <f t="shared" si="0"/>
        <v>3.25</v>
      </c>
      <c r="C12" s="42">
        <v>0.5</v>
      </c>
      <c r="D12" s="42">
        <v>1</v>
      </c>
      <c r="E12" s="42">
        <v>0.5</v>
      </c>
      <c r="F12" s="42">
        <v>0.75</v>
      </c>
      <c r="G12" s="42">
        <v>0.5</v>
      </c>
      <c r="H12" s="42"/>
      <c r="I12" s="42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cm="1">
        <f t="array" ref="N12">IFERROR(INDEX('5'!$A:$A,MATCH(N$7,'5'!$A:$A,FALSE)+2),"")</f>
        <v>0</v>
      </c>
      <c r="O12" s="11" cm="1">
        <f t="array" ref="O12">IFERROR(INDEX('5'!$A:$A,MATCH(O$7,'5'!$A:$A,FALSE)+2),"")</f>
        <v>0</v>
      </c>
      <c r="P12" s="11" cm="1">
        <f t="array" ref="P12">IFERROR(INDEX('5'!$A:$A,MATCH(P$7,'5'!$A:$A,FALSE)+2),"")</f>
        <v>0</v>
      </c>
      <c r="Q12" s="11" cm="1">
        <f t="array" ref="Q12">IFERROR(INDEX('5'!$A:$A,MATCH(Q$7,'5'!$A:$A,FALSE)+2),"")</f>
        <v>0</v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</row>
    <row r="13" spans="1:31" x14ac:dyDescent="0.25">
      <c r="A13" s="14">
        <v>6</v>
      </c>
      <c r="B13" s="191">
        <f t="shared" si="0"/>
        <v>3</v>
      </c>
      <c r="C13" s="42">
        <v>1</v>
      </c>
      <c r="D13" s="42">
        <v>1</v>
      </c>
      <c r="E13" s="42">
        <v>1</v>
      </c>
      <c r="F13" s="42"/>
      <c r="G13" s="42"/>
      <c r="H13" s="42"/>
      <c r="I13" s="42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cm="1">
        <f t="array" ref="O13">IFERROR(INDEX('6'!$A:$A,MATCH(O$7,'6'!$A:$A,FALSE)+2),"")</f>
        <v>0</v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</row>
    <row r="14" spans="1:31" x14ac:dyDescent="0.25">
      <c r="A14" s="14">
        <v>7</v>
      </c>
      <c r="B14" s="191">
        <f t="shared" si="0"/>
        <v>2.75</v>
      </c>
      <c r="C14" s="42">
        <v>0.75</v>
      </c>
      <c r="D14" s="42">
        <v>1</v>
      </c>
      <c r="E14" s="42">
        <v>1</v>
      </c>
      <c r="F14" s="42"/>
      <c r="G14" s="42"/>
      <c r="H14" s="42"/>
      <c r="I14" s="42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cm="1">
        <f t="array" ref="O14">IFERROR(INDEX('7'!$A:$A,MATCH(O$7,'7'!$A:$A,FALSE)+2),"")</f>
        <v>0</v>
      </c>
      <c r="P14" s="11" t="str" cm="1">
        <f t="array" ref="P14">IFERROR(INDEX('7'!$A:$A,MATCH(P$7,'7'!$A:$A,FALSE)+2),"")</f>
        <v/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</row>
    <row r="15" spans="1:31" x14ac:dyDescent="0.25">
      <c r="A15" s="14">
        <v>8</v>
      </c>
      <c r="B15" s="191">
        <f t="shared" si="0"/>
        <v>3.25</v>
      </c>
      <c r="C15" s="42">
        <v>0.75</v>
      </c>
      <c r="D15" s="42">
        <v>0.25</v>
      </c>
      <c r="E15" s="42">
        <v>0.25</v>
      </c>
      <c r="F15" s="42">
        <v>0.5</v>
      </c>
      <c r="G15" s="42">
        <v>0.5</v>
      </c>
      <c r="H15" s="42">
        <v>1</v>
      </c>
      <c r="I15" s="42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cm="1">
        <f t="array" ref="O15">IFERROR(INDEX('8'!$A:$A,MATCH(O$7,'8'!$A:$A,FALSE)+2),"")</f>
        <v>0</v>
      </c>
      <c r="P15" s="11" cm="1">
        <f t="array" ref="P15">IFERROR(INDEX('8'!$A:$A,MATCH(P$7,'8'!$A:$A,FALSE)+2),"")</f>
        <v>0</v>
      </c>
      <c r="Q15" s="11" cm="1">
        <f t="array" ref="Q15">IFERROR(INDEX('8'!$A:$A,MATCH(Q$7,'8'!$A:$A,FALSE)+2),"")</f>
        <v>0</v>
      </c>
      <c r="R15" s="11" cm="1">
        <f t="array" ref="R15">IFERROR(INDEX('8'!$A:$A,MATCH(R$7,'8'!$A:$A,FALSE)+2),"")</f>
        <v>0</v>
      </c>
      <c r="S15" s="11" t="str" cm="1">
        <f t="array" ref="S15">IFERROR(INDEX('8'!$A:$A,MATCH(S$7,'8'!$A:$A,FALSE)+2),"")</f>
        <v/>
      </c>
    </row>
    <row r="16" spans="1:31" x14ac:dyDescent="0.25">
      <c r="A16" s="14">
        <v>9</v>
      </c>
      <c r="B16" s="191">
        <f t="shared" si="0"/>
        <v>2</v>
      </c>
      <c r="C16" s="42">
        <v>0.5</v>
      </c>
      <c r="D16" s="42">
        <v>0.5</v>
      </c>
      <c r="E16" s="42">
        <v>0.5</v>
      </c>
      <c r="F16" s="42">
        <v>0.5</v>
      </c>
      <c r="G16" s="42"/>
      <c r="H16" s="42"/>
      <c r="I16" s="42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cm="1">
        <f t="array" ref="P16">IFERROR(INDEX('9'!$A:$A,MATCH(P$7,'9'!$A:$A,FALSE)+2),"")</f>
        <v>0</v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</row>
    <row r="17" spans="1:19" x14ac:dyDescent="0.25">
      <c r="A17" s="14">
        <v>10</v>
      </c>
      <c r="B17" s="191">
        <f t="shared" si="0"/>
        <v>3</v>
      </c>
      <c r="C17" s="42">
        <v>0.25</v>
      </c>
      <c r="D17" s="42">
        <v>0.75</v>
      </c>
      <c r="E17" s="42">
        <v>0.5</v>
      </c>
      <c r="F17" s="42">
        <v>1</v>
      </c>
      <c r="G17" s="42">
        <v>0.5</v>
      </c>
      <c r="H17" s="42"/>
      <c r="I17" s="42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cm="1">
        <f t="array" ref="O17">IFERROR(INDEX('10'!$A:$A,MATCH(O$7,'10'!$A:$A,FALSE)+2),"")</f>
        <v>0</v>
      </c>
      <c r="P17" s="11" cm="1">
        <f t="array" ref="P17">IFERROR(INDEX('10'!$A:$A,MATCH(P$7,'10'!$A:$A,FALSE)+2),"")</f>
        <v>0</v>
      </c>
      <c r="Q17" s="11" cm="1">
        <f t="array" ref="Q17">IFERROR(INDEX('10'!$A:$A,MATCH(Q$7,'10'!$A:$A,FALSE)+2),"")</f>
        <v>0</v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</row>
    <row r="18" spans="1:19" x14ac:dyDescent="0.25">
      <c r="A18" s="14">
        <v>11</v>
      </c>
      <c r="B18" s="191">
        <f t="shared" si="0"/>
        <v>3</v>
      </c>
      <c r="C18" s="42">
        <v>0.5</v>
      </c>
      <c r="D18" s="42">
        <v>1</v>
      </c>
      <c r="E18" s="42">
        <v>0.5</v>
      </c>
      <c r="F18" s="42">
        <v>1</v>
      </c>
      <c r="G18" s="42"/>
      <c r="H18" s="42"/>
      <c r="I18" s="42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cm="1">
        <f t="array" ref="O18">IFERROR(INDEX('11'!$A:$A,MATCH(O$7,'11'!$A:$A,FALSE)+2),"")</f>
        <v>0</v>
      </c>
      <c r="P18" s="11" cm="1">
        <f t="array" ref="P18">IFERROR(INDEX('11'!$A:$A,MATCH(P$7,'11'!$A:$A,FALSE)+2),"")</f>
        <v>0</v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</row>
    <row r="19" spans="1:19" x14ac:dyDescent="0.25">
      <c r="A19" s="14">
        <v>12</v>
      </c>
      <c r="B19" s="191">
        <f t="shared" si="0"/>
        <v>3.5</v>
      </c>
      <c r="C19" s="42">
        <v>1.25</v>
      </c>
      <c r="D19" s="42">
        <v>2.25</v>
      </c>
      <c r="E19" s="42"/>
      <c r="F19" s="42"/>
      <c r="G19" s="42"/>
      <c r="H19" s="42"/>
      <c r="I19" s="42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t="str" cm="1">
        <f t="array" ref="O19">IFERROR(INDEX('12'!$A:$A,MATCH(O$7,'12'!$A:$A,FALSE)+2),"")</f>
        <v/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</row>
    <row r="20" spans="1:19" x14ac:dyDescent="0.25">
      <c r="A20" s="14">
        <v>13</v>
      </c>
      <c r="B20" s="191">
        <f t="shared" si="0"/>
        <v>4.25</v>
      </c>
      <c r="C20" s="42">
        <v>3.75</v>
      </c>
      <c r="D20" s="42">
        <v>0.5</v>
      </c>
      <c r="E20" s="42"/>
      <c r="F20" s="42"/>
      <c r="G20" s="42"/>
      <c r="H20" s="42"/>
      <c r="I20" s="42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cm="1">
        <f t="array" ref="N20">IFERROR(INDEX('13'!$A:$A,MATCH(N$7,'13'!$A:$A,FALSE)+2),"")</f>
        <v>0</v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</row>
    <row r="21" spans="1:19" x14ac:dyDescent="0.25">
      <c r="A21" s="14">
        <v>14</v>
      </c>
      <c r="B21" s="191">
        <f t="shared" si="0"/>
        <v>3</v>
      </c>
      <c r="C21" s="42">
        <v>2.5</v>
      </c>
      <c r="D21" s="42">
        <v>0.5</v>
      </c>
      <c r="E21" s="42"/>
      <c r="F21" s="42"/>
      <c r="G21" s="42"/>
      <c r="H21" s="42"/>
      <c r="I21" s="42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t="str" cm="1">
        <f t="array" ref="O21">IFERROR(INDEX('14'!$A:$A,MATCH(O$7,'14'!$A:$A,FALSE)+2),"")</f>
        <v/>
      </c>
      <c r="P21" s="11" t="str" cm="1">
        <f t="array" ref="P21">IFERROR(INDEX('14'!$A:$A,MATCH(P$7,'14'!$A:$A,FALSE)+2),"")</f>
        <v/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</row>
    <row r="22" spans="1:19" x14ac:dyDescent="0.25">
      <c r="A22" s="14">
        <v>15</v>
      </c>
      <c r="B22" s="191">
        <f t="shared" si="0"/>
        <v>4</v>
      </c>
      <c r="C22" s="42">
        <v>2.5</v>
      </c>
      <c r="D22" s="42">
        <v>0.5</v>
      </c>
      <c r="E22" s="42">
        <v>1</v>
      </c>
      <c r="F22" s="42"/>
      <c r="G22" s="42"/>
      <c r="H22" s="42"/>
      <c r="I22" s="42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t="str" cm="1">
        <f t="array" ref="P22">IFERROR(INDEX('15'!$A:$A,MATCH(P$7,'15'!$A:$A,FALSE)+2),"")</f>
        <v/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</row>
    <row r="23" spans="1:19" x14ac:dyDescent="0.25">
      <c r="A23" s="14">
        <v>16</v>
      </c>
      <c r="B23" s="191">
        <f t="shared" si="0"/>
        <v>5</v>
      </c>
      <c r="C23" s="42">
        <v>0.75</v>
      </c>
      <c r="D23" s="42">
        <v>0.75</v>
      </c>
      <c r="E23" s="42">
        <v>1.5</v>
      </c>
      <c r="F23" s="42">
        <v>1</v>
      </c>
      <c r="G23" s="42">
        <v>1</v>
      </c>
      <c r="H23" s="42"/>
      <c r="I23" s="42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cm="1">
        <f t="array" ref="P23">IFERROR(INDEX('16'!$A:$A,MATCH(P$7,'16'!$A:$A,FALSE)+2),"")</f>
        <v>0</v>
      </c>
      <c r="Q23" s="11" cm="1">
        <f t="array" ref="Q23">IFERROR(INDEX('16'!$A:$A,MATCH(Q$7,'16'!$A:$A,FALSE)+2),"")</f>
        <v>0</v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</row>
    <row r="24" spans="1:19" x14ac:dyDescent="0.25">
      <c r="A24" s="14">
        <v>17</v>
      </c>
      <c r="B24" s="191">
        <f t="shared" si="0"/>
        <v>3.25</v>
      </c>
      <c r="C24" s="42">
        <v>3.25</v>
      </c>
      <c r="D24" s="42"/>
      <c r="E24" s="42"/>
      <c r="F24" s="42"/>
      <c r="G24" s="42"/>
      <c r="H24" s="42"/>
      <c r="I24" s="42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t="str" cm="1">
        <f t="array" ref="N24">IFERROR(INDEX('17'!$A:$A,MATCH(N$7,'17'!$A:$A,FALSE)+2),"")</f>
        <v/>
      </c>
      <c r="O24" s="11" t="str" cm="1">
        <f t="array" ref="O24">IFERROR(INDEX('17'!$A:$A,MATCH(O$7,'17'!$A:$A,FALSE)+2),"")</f>
        <v/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</row>
    <row r="25" spans="1:19" x14ac:dyDescent="0.25">
      <c r="A25" s="14">
        <v>18</v>
      </c>
      <c r="B25" s="191">
        <f t="shared" si="0"/>
        <v>2</v>
      </c>
      <c r="C25" s="42">
        <v>0.5</v>
      </c>
      <c r="D25" s="42">
        <v>0.25</v>
      </c>
      <c r="E25" s="42">
        <v>0.75</v>
      </c>
      <c r="F25" s="42">
        <v>0.5</v>
      </c>
      <c r="G25" s="42"/>
      <c r="H25" s="42"/>
      <c r="I25" s="42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cm="1">
        <f t="array" ref="P25">IFERROR(INDEX('18'!$A:$A,MATCH(P$7,'18'!$A:$A,FALSE)+2),"")</f>
        <v>0</v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</row>
    <row r="26" spans="1:19" x14ac:dyDescent="0.25">
      <c r="A26" s="14">
        <v>19</v>
      </c>
      <c r="B26" s="191">
        <f t="shared" si="0"/>
        <v>2.5</v>
      </c>
      <c r="C26" s="42">
        <v>1</v>
      </c>
      <c r="D26" s="42">
        <v>0.5</v>
      </c>
      <c r="E26" s="42">
        <v>0.5</v>
      </c>
      <c r="F26" s="42">
        <v>0.5</v>
      </c>
      <c r="G26" s="42"/>
      <c r="H26" s="42"/>
      <c r="I26" s="42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cm="1">
        <f t="array" ref="P26">IFERROR(INDEX('19'!$A:$A,MATCH(P$7,'19'!$A:$A,FALSE)+2),"")</f>
        <v>0</v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</row>
    <row r="27" spans="1:19" x14ac:dyDescent="0.25">
      <c r="A27" s="14">
        <v>20</v>
      </c>
      <c r="B27" s="191">
        <f t="shared" si="0"/>
        <v>3</v>
      </c>
      <c r="C27" s="42">
        <v>1.5</v>
      </c>
      <c r="D27" s="42">
        <v>1</v>
      </c>
      <c r="E27" s="42">
        <v>0.5</v>
      </c>
      <c r="F27" s="42"/>
      <c r="G27" s="42"/>
      <c r="H27" s="42"/>
      <c r="I27" s="42"/>
      <c r="J27" s="10" t="str">
        <f t="shared" ref="J27:J33" ca="1" si="3">INDIRECT("'"&amp;A27&amp;"'!B1")</f>
        <v>Incomplete</v>
      </c>
      <c r="L27" s="14">
        <f t="shared" ref="L27:L33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cm="1">
        <f t="array" ref="O27">IFERROR(INDEX('20'!$A:$A,MATCH(O$7,'20'!$A:$A,FALSE)+2),"")</f>
        <v>0</v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</row>
    <row r="28" spans="1:19" x14ac:dyDescent="0.25">
      <c r="A28" s="14">
        <v>21</v>
      </c>
      <c r="B28" s="191">
        <f t="shared" si="0"/>
        <v>2.75</v>
      </c>
      <c r="C28" s="42">
        <v>0.75</v>
      </c>
      <c r="D28" s="42">
        <v>0.5</v>
      </c>
      <c r="E28" s="42">
        <v>1.5</v>
      </c>
      <c r="F28" s="42"/>
      <c r="G28" s="42"/>
      <c r="H28" s="42"/>
      <c r="I28" s="42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cm="1">
        <f t="array" ref="N28">IFERROR(INDEX('21'!$A:$A,MATCH(N$7,'21'!$A:$A,FALSE)+2),"")</f>
        <v>0</v>
      </c>
      <c r="O28" s="11" cm="1">
        <f t="array" ref="O28">IFERROR(INDEX('21'!$A:$A,MATCH(O$7,'21'!$A:$A,FALSE)+2),"")</f>
        <v>0</v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</row>
    <row r="29" spans="1:19" x14ac:dyDescent="0.25">
      <c r="A29" s="14">
        <v>22</v>
      </c>
      <c r="B29" s="191">
        <f t="shared" si="0"/>
        <v>2.5</v>
      </c>
      <c r="C29" s="42">
        <v>1</v>
      </c>
      <c r="D29" s="42">
        <v>0.5</v>
      </c>
      <c r="E29" s="42">
        <v>0.5</v>
      </c>
      <c r="F29" s="42">
        <v>0.5</v>
      </c>
      <c r="G29" s="42"/>
      <c r="H29" s="42"/>
      <c r="I29" s="42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cm="1">
        <f t="array" ref="O29">IFERROR(INDEX('22'!$A:$A,MATCH(O$7,'22'!$A:$A,FALSE)+2),"")</f>
        <v>0</v>
      </c>
      <c r="P29" s="11" cm="1">
        <f t="array" ref="P29">IFERROR(INDEX('22'!$A:$A,MATCH(P$7,'22'!$A:$A,FALSE)+2),"")</f>
        <v>0</v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</row>
    <row r="30" spans="1:19" x14ac:dyDescent="0.25">
      <c r="A30" s="18">
        <v>23</v>
      </c>
      <c r="B30" s="191">
        <f t="shared" si="0"/>
        <v>2.5</v>
      </c>
      <c r="C30" s="42">
        <v>0.25</v>
      </c>
      <c r="D30" s="42">
        <v>0.75</v>
      </c>
      <c r="E30" s="42">
        <v>1.5</v>
      </c>
      <c r="F30" s="42"/>
      <c r="G30" s="42"/>
      <c r="H30" s="42"/>
      <c r="I30" s="42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cm="1">
        <f t="array" ref="O30">IFERROR(INDEX('23'!$A:$A,MATCH(O$7,'23'!$A:$A,FALSE)+2),"")</f>
        <v>0</v>
      </c>
      <c r="P30" s="11" t="str" cm="1">
        <f t="array" ref="P30">IFERROR(INDEX('23'!$A:$A,MATCH(P$7,'23'!$A:$A,FALSE)+2),"")</f>
        <v/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</row>
    <row r="31" spans="1:19" x14ac:dyDescent="0.25">
      <c r="A31" s="18">
        <v>24</v>
      </c>
      <c r="B31" s="191">
        <f t="shared" si="0"/>
        <v>3</v>
      </c>
      <c r="C31" s="42">
        <v>3</v>
      </c>
      <c r="D31" s="42"/>
      <c r="E31" s="42"/>
      <c r="F31" s="42"/>
      <c r="G31" s="42"/>
      <c r="H31" s="42"/>
      <c r="I31" s="42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t="str" cm="1">
        <f t="array" ref="N31">IFERROR(INDEX('24'!$A:$A,MATCH(N$7,'24'!$A:$A,FALSE)+2),"")</f>
        <v/>
      </c>
      <c r="O31" s="11" t="str" cm="1">
        <f t="array" ref="O31">IFERROR(INDEX('24'!$A:$A,MATCH(O$7,'24'!$A:$A,FALSE)+2),"")</f>
        <v/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</row>
    <row r="32" spans="1:19" x14ac:dyDescent="0.25">
      <c r="A32" s="18">
        <v>25</v>
      </c>
      <c r="B32" s="191">
        <f t="shared" si="0"/>
        <v>6.25</v>
      </c>
      <c r="C32" s="42">
        <v>0.75</v>
      </c>
      <c r="D32" s="42">
        <v>1.5</v>
      </c>
      <c r="E32" s="42">
        <v>4</v>
      </c>
      <c r="F32" s="42"/>
      <c r="G32" s="42"/>
      <c r="H32" s="42"/>
      <c r="I32" s="42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cm="1">
        <f t="array" ref="N32">IFERROR(INDEX('25'!$A:$A,MATCH(N$7,'25'!$A:$A,FALSE)+2),"")</f>
        <v>0</v>
      </c>
      <c r="O32" s="11" cm="1">
        <f t="array" ref="O32">IFERROR(INDEX('25'!$A:$A,MATCH(O$7,'25'!$A:$A,FALSE)+2),"")</f>
        <v>0</v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</row>
    <row r="33" spans="1:19" x14ac:dyDescent="0.25">
      <c r="A33" s="18">
        <v>26</v>
      </c>
      <c r="B33" s="192">
        <f t="shared" si="0"/>
        <v>3</v>
      </c>
      <c r="C33" s="42">
        <v>0.5</v>
      </c>
      <c r="D33" s="42">
        <v>1.5</v>
      </c>
      <c r="E33" s="42">
        <v>1</v>
      </c>
      <c r="F33" s="42"/>
      <c r="G33" s="42"/>
      <c r="H33" s="42"/>
      <c r="I33" s="42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</row>
  </sheetData>
  <mergeCells count="1">
    <mergeCell ref="B6:B7"/>
  </mergeCells>
  <conditionalFormatting sqref="C8:I33">
    <cfRule type="containsBlanks" dxfId="89" priority="19">
      <formula>LEN(TRIM(C8))=0</formula>
    </cfRule>
  </conditionalFormatting>
  <conditionalFormatting sqref="J8:J33">
    <cfRule type="cellIs" dxfId="88" priority="29" operator="equal">
      <formula>"Finished"</formula>
    </cfRule>
    <cfRule type="cellIs" dxfId="87" priority="30" operator="equal">
      <formula>"Flag for Review"</formula>
    </cfRule>
    <cfRule type="cellIs" dxfId="86" priority="31" operator="equal">
      <formula>"Incomplete"</formula>
    </cfRule>
  </conditionalFormatting>
  <conditionalFormatting sqref="M8:S33">
    <cfRule type="expression" dxfId="85" priority="15">
      <formula>C8=""</formula>
    </cfRule>
    <cfRule type="expression" dxfId="84" priority="16">
      <formula>M8/C8&gt;=0.75</formula>
    </cfRule>
    <cfRule type="expression" dxfId="83" priority="17">
      <formula>M8/C8&gt;=0.65</formula>
    </cfRule>
    <cfRule type="expression" dxfId="82" priority="18">
      <formula>M8/C8&gt;=0</formula>
    </cfRule>
  </conditionalFormatting>
  <conditionalFormatting sqref="P2">
    <cfRule type="expression" dxfId="81" priority="68">
      <formula>LEN(P2)=0</formula>
    </cfRule>
    <cfRule type="cellIs" dxfId="80" priority="226" operator="greaterThanOrEqual">
      <formula>0.75</formula>
    </cfRule>
    <cfRule type="cellIs" dxfId="79" priority="227" operator="greaterThanOrEqual">
      <formula>0.65</formula>
    </cfRule>
    <cfRule type="cellIs" dxfId="78" priority="228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A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2.25</v>
      </c>
      <c r="B11" s="40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 t="s">
        <v>33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40" t="s">
        <v>34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6"/>
      <c r="O17" s="36"/>
      <c r="P17" s="36"/>
      <c r="Q17" s="36"/>
    </row>
    <row r="18" spans="1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</sheetData>
  <mergeCells count="1">
    <mergeCell ref="L1:M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 t="s">
        <v>38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45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43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46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34" t="s">
        <v>48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0" t="s">
        <v>2</v>
      </c>
      <c r="B9" s="40" t="s">
        <v>51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41">
        <f>INDEX('Point Grid'!$C$8:$I$52,MATCH($A$1,'Point Grid'!$A$8:$A$52,0),MATCH(A9,'Point Grid'!$C$7:$I$7,0))</f>
        <v>1</v>
      </c>
      <c r="B10" s="40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5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40" t="s">
        <v>50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 t="s">
        <v>53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54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30" t="s">
        <v>2</v>
      </c>
      <c r="B7" s="43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41">
        <f>INDEX('Point Grid'!$C$8:$I$52,MATCH($A$1,'Point Grid'!$A$8:$A$52,0),MATCH(A7,'Point Grid'!$C$7:$I$7,0))</f>
        <v>0.5</v>
      </c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5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40" t="s">
        <v>56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0" t="s">
        <v>4</v>
      </c>
      <c r="B15" s="40" t="s">
        <v>59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41">
        <f>INDEX('Point Grid'!$C$8:$I$52,MATCH($A$1,'Point Grid'!$A$8:$A$52,0),MATCH(A15,'Point Grid'!$C$7:$I$7,0))</f>
        <v>0.5</v>
      </c>
      <c r="B16" s="40" t="s">
        <v>60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5</v>
      </c>
      <c r="B19" s="40" t="s">
        <v>57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0.75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6</v>
      </c>
      <c r="B23" s="40" t="s">
        <v>58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61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62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63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30" t="s">
        <v>2</v>
      </c>
      <c r="B8" s="23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41">
        <f>INDEX('Point Grid'!$C$8:$I$52,MATCH($A$1,'Point Grid'!$A$8:$A$52,0),MATCH(A8,'Point Grid'!$C$7:$I$7,0))</f>
        <v>1</v>
      </c>
      <c r="B9" s="34" t="s">
        <v>68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5"/>
      <c r="B10" s="34" t="s">
        <v>69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 t="str">
        <f>TRIM(O10)</f>
        <v/>
      </c>
      <c r="O10" s="36"/>
      <c r="P10" s="36"/>
      <c r="Q10" s="36"/>
    </row>
    <row r="11" spans="1:17" x14ac:dyDescent="0.25">
      <c r="A11" s="32"/>
      <c r="B11" s="34" t="s">
        <v>70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34" t="s">
        <v>65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 t="s">
        <v>66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 t="str">
        <f>TRIM(O14)</f>
        <v/>
      </c>
      <c r="O14" s="36"/>
      <c r="P14" s="36"/>
      <c r="Q14" s="36"/>
    </row>
    <row r="15" spans="1:17" ht="15.75" thickBot="1" x14ac:dyDescent="0.3">
      <c r="A15" s="5"/>
      <c r="B15" s="40" t="s">
        <v>67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71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 t="str">
        <f>TRIM(O17)</f>
        <v/>
      </c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40" t="s">
        <v>72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74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75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 t="s">
        <v>76</v>
      </c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0" t="s">
        <v>3</v>
      </c>
      <c r="B12" s="40" t="s">
        <v>82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41">
        <f>INDEX('Point Grid'!$C$8:$I$52,MATCH($A$1,'Point Grid'!$A$8:$A$52,0),MATCH(A12,'Point Grid'!$C$7:$I$7,0))</f>
        <v>1</v>
      </c>
      <c r="B13" s="40" t="s">
        <v>83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 t="s">
        <v>77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 t="s">
        <v>78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34" t="s">
        <v>79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44" t="s">
        <v>81</v>
      </c>
      <c r="C20" s="45" t="s">
        <v>80</v>
      </c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85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86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0.25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91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 t="s">
        <v>87</v>
      </c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 t="s">
        <v>88</v>
      </c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/>
      <c r="C23" s="34" t="s">
        <v>89</v>
      </c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6</v>
      </c>
      <c r="B25" s="34" t="s">
        <v>92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1">
        <f>INDEX('Point Grid'!$C$8:$I$52,MATCH($A$1,'Point Grid'!$A$8:$A$52,0),MATCH(A25,'Point Grid'!$C$7:$I$7,0))</f>
        <v>0.5</v>
      </c>
      <c r="B26" s="34" t="s">
        <v>93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7</v>
      </c>
      <c r="B29" s="34" t="s">
        <v>94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1">
        <f>INDEX('Point Grid'!$C$8:$I$52,MATCH($A$1,'Point Grid'!$A$8:$A$52,0),MATCH(A29,'Point Grid'!$C$7:$I$7,0))</f>
        <v>1</v>
      </c>
      <c r="B30" s="34" t="s">
        <v>95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6"/>
      <c r="O33" s="36"/>
      <c r="P33" s="36"/>
      <c r="Q33" s="36"/>
    </row>
    <row r="34" spans="1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97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98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39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102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0.75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104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105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106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107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6</v>
      </c>
      <c r="B22" s="34" t="s">
        <v>103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3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 t="s">
        <v>109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110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 t="s">
        <v>111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112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113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114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R5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9" width="12.7109375" style="27" customWidth="1"/>
    <col min="10" max="11" width="11.42578125" style="27" customWidth="1"/>
    <col min="12" max="16384" width="9.140625" style="27"/>
  </cols>
  <sheetData>
    <row r="1" spans="1:18" x14ac:dyDescent="0.25">
      <c r="A1" s="7">
        <v>12</v>
      </c>
      <c r="B1" s="31" t="s">
        <v>12</v>
      </c>
      <c r="C1" s="26"/>
      <c r="D1" s="26"/>
      <c r="E1" s="26"/>
      <c r="F1" s="26"/>
      <c r="G1" s="26"/>
      <c r="H1" s="26"/>
      <c r="I1" s="26"/>
      <c r="J1" s="195" t="s">
        <v>29</v>
      </c>
      <c r="K1" s="196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8" x14ac:dyDescent="0.25">
      <c r="A4" s="41">
        <f>INDEX('Point Grid'!B:B,MATCH(A1,'Point Grid'!A:A,0))</f>
        <v>3.5</v>
      </c>
      <c r="B4" s="23" t="s">
        <v>303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8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8" x14ac:dyDescent="0.25">
      <c r="A6" s="9"/>
      <c r="B6" s="166" t="s">
        <v>304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8" x14ac:dyDescent="0.25">
      <c r="A7" s="9"/>
      <c r="B7" s="56"/>
      <c r="C7" s="57"/>
      <c r="D7" s="57"/>
      <c r="E7" s="58"/>
      <c r="F7" s="66" t="s">
        <v>305</v>
      </c>
      <c r="G7" s="66"/>
      <c r="H7" s="67"/>
      <c r="I7" s="163" t="s">
        <v>306</v>
      </c>
      <c r="J7" s="34"/>
      <c r="K7" s="37"/>
      <c r="L7" s="36"/>
      <c r="M7" s="36"/>
      <c r="N7" s="36"/>
      <c r="O7" s="36"/>
    </row>
    <row r="8" spans="1:18" x14ac:dyDescent="0.25">
      <c r="A8" s="9"/>
      <c r="B8" s="46"/>
      <c r="C8" s="47"/>
      <c r="D8" s="47"/>
      <c r="E8" s="48"/>
      <c r="F8" s="100"/>
      <c r="G8" s="163" t="s">
        <v>307</v>
      </c>
      <c r="H8" s="163" t="s">
        <v>308</v>
      </c>
      <c r="I8" s="163" t="s">
        <v>308</v>
      </c>
      <c r="J8" s="34"/>
      <c r="K8" s="37"/>
      <c r="L8" s="36"/>
      <c r="M8" s="36"/>
      <c r="N8" s="36"/>
      <c r="O8" s="36"/>
    </row>
    <row r="9" spans="1:18" x14ac:dyDescent="0.25">
      <c r="A9" s="9"/>
      <c r="B9" s="49"/>
      <c r="C9" s="50"/>
      <c r="D9" s="50"/>
      <c r="E9" s="51"/>
      <c r="F9" s="79" t="s">
        <v>309</v>
      </c>
      <c r="G9" s="164" t="s">
        <v>309</v>
      </c>
      <c r="H9" s="164" t="s">
        <v>309</v>
      </c>
      <c r="I9" s="164" t="s">
        <v>309</v>
      </c>
      <c r="J9" s="34"/>
      <c r="K9" s="37"/>
      <c r="L9" s="36"/>
      <c r="M9" s="36"/>
      <c r="N9" s="36"/>
      <c r="O9" s="36"/>
    </row>
    <row r="10" spans="1:18" x14ac:dyDescent="0.25">
      <c r="A10" s="9"/>
      <c r="B10" s="46" t="s">
        <v>310</v>
      </c>
      <c r="C10" s="47"/>
      <c r="D10" s="47"/>
      <c r="E10" s="48"/>
      <c r="F10" s="95">
        <v>13000</v>
      </c>
      <c r="G10" s="95">
        <v>0</v>
      </c>
      <c r="H10" s="95">
        <v>13000</v>
      </c>
      <c r="I10" s="95">
        <v>11100</v>
      </c>
      <c r="J10" s="34"/>
      <c r="K10" s="37"/>
      <c r="L10" s="36"/>
      <c r="M10" s="36"/>
      <c r="N10" s="36"/>
      <c r="O10" s="63"/>
      <c r="Q10" s="64"/>
      <c r="R10" s="64"/>
    </row>
    <row r="11" spans="1:18" x14ac:dyDescent="0.25">
      <c r="A11" s="9"/>
      <c r="B11" s="49" t="s">
        <v>311</v>
      </c>
      <c r="C11" s="50"/>
      <c r="D11" s="50"/>
      <c r="E11" s="51"/>
      <c r="F11" s="71">
        <v>1200</v>
      </c>
      <c r="G11" s="71">
        <v>250</v>
      </c>
      <c r="H11" s="71">
        <v>950</v>
      </c>
      <c r="I11" s="71">
        <v>900</v>
      </c>
      <c r="J11" s="34"/>
      <c r="K11" s="37"/>
      <c r="L11" s="36"/>
      <c r="M11" s="36"/>
      <c r="N11" s="36"/>
      <c r="O11" s="63"/>
    </row>
    <row r="12" spans="1:18" x14ac:dyDescent="0.25">
      <c r="A12" s="9"/>
      <c r="B12" s="53" t="s">
        <v>312</v>
      </c>
      <c r="C12" s="54"/>
      <c r="D12" s="54"/>
      <c r="E12" s="55"/>
      <c r="F12" s="73">
        <v>2000</v>
      </c>
      <c r="G12" s="73">
        <v>150</v>
      </c>
      <c r="H12" s="73">
        <v>1850</v>
      </c>
      <c r="I12" s="73">
        <v>0</v>
      </c>
      <c r="J12" s="34"/>
      <c r="K12" s="37"/>
      <c r="L12" s="36"/>
      <c r="M12" s="36"/>
      <c r="N12" s="63"/>
      <c r="O12" s="36"/>
      <c r="P12" s="64"/>
      <c r="Q12" s="64"/>
    </row>
    <row r="13" spans="1:18" x14ac:dyDescent="0.25">
      <c r="A13" s="32"/>
      <c r="B13" s="53" t="s">
        <v>287</v>
      </c>
      <c r="C13" s="54"/>
      <c r="D13" s="54"/>
      <c r="E13" s="55"/>
      <c r="F13" s="73">
        <v>16200</v>
      </c>
      <c r="G13" s="73">
        <v>400</v>
      </c>
      <c r="H13" s="73">
        <v>15800</v>
      </c>
      <c r="I13" s="73">
        <v>12000</v>
      </c>
      <c r="J13" s="34"/>
      <c r="K13" s="37"/>
      <c r="L13" s="36"/>
      <c r="M13" s="36"/>
      <c r="N13" s="36"/>
      <c r="O13" s="63"/>
      <c r="Q13" s="64"/>
      <c r="R13" s="64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7"/>
      <c r="L14" s="36"/>
      <c r="M14" s="36"/>
      <c r="N14" s="36"/>
      <c r="O14" s="36"/>
    </row>
    <row r="15" spans="1:18" x14ac:dyDescent="0.25">
      <c r="A15" s="32"/>
      <c r="B15" s="61" t="s">
        <v>313</v>
      </c>
      <c r="C15" s="34"/>
      <c r="D15" s="34"/>
      <c r="E15" s="34"/>
      <c r="F15" s="34"/>
      <c r="G15" s="34"/>
      <c r="H15" s="34"/>
      <c r="I15" s="34"/>
      <c r="J15" s="34"/>
      <c r="K15" s="37"/>
      <c r="L15" s="36"/>
      <c r="M15" s="36"/>
      <c r="N15" s="36"/>
      <c r="O15" s="36"/>
    </row>
    <row r="16" spans="1:18" x14ac:dyDescent="0.25">
      <c r="A16" s="32"/>
      <c r="B16" s="91"/>
      <c r="C16" s="47"/>
      <c r="D16" s="48"/>
      <c r="E16" s="92" t="s">
        <v>329</v>
      </c>
      <c r="F16" s="92" t="s">
        <v>331</v>
      </c>
      <c r="G16" s="34"/>
      <c r="H16" s="34"/>
      <c r="I16" s="34"/>
      <c r="J16" s="34"/>
      <c r="K16" s="37"/>
      <c r="L16" s="36"/>
      <c r="M16" s="36"/>
      <c r="N16" s="36"/>
      <c r="O16" s="36"/>
    </row>
    <row r="17" spans="1:16" x14ac:dyDescent="0.25">
      <c r="A17" s="32"/>
      <c r="B17" s="53"/>
      <c r="C17" s="54"/>
      <c r="D17" s="55"/>
      <c r="E17" s="76" t="s">
        <v>330</v>
      </c>
      <c r="F17" s="76" t="s">
        <v>330</v>
      </c>
      <c r="G17" s="34"/>
      <c r="H17" s="34"/>
      <c r="I17" s="34"/>
      <c r="J17" s="34"/>
      <c r="K17" s="37"/>
      <c r="L17" s="36"/>
      <c r="M17" s="36"/>
      <c r="N17" s="36"/>
      <c r="O17" s="36"/>
    </row>
    <row r="18" spans="1:16" x14ac:dyDescent="0.25">
      <c r="A18" s="32"/>
      <c r="B18" s="49" t="s">
        <v>242</v>
      </c>
      <c r="C18" s="50"/>
      <c r="D18" s="51"/>
      <c r="E18" s="71">
        <v>8500</v>
      </c>
      <c r="F18" s="71">
        <v>5500</v>
      </c>
      <c r="G18" s="34"/>
      <c r="H18" s="34"/>
      <c r="I18" s="34"/>
      <c r="J18" s="34"/>
      <c r="K18" s="37"/>
      <c r="L18" s="36"/>
      <c r="M18" s="36"/>
      <c r="N18" s="36"/>
      <c r="O18" s="63"/>
      <c r="P18" s="64"/>
    </row>
    <row r="19" spans="1:16" x14ac:dyDescent="0.25">
      <c r="A19" s="32"/>
      <c r="B19" s="49" t="s">
        <v>314</v>
      </c>
      <c r="C19" s="50"/>
      <c r="D19" s="51"/>
      <c r="E19" s="71">
        <v>500</v>
      </c>
      <c r="F19" s="71">
        <v>500</v>
      </c>
      <c r="G19" s="34"/>
      <c r="H19" s="34"/>
      <c r="I19" s="34"/>
      <c r="J19" s="34"/>
      <c r="K19" s="37"/>
      <c r="L19" s="36"/>
      <c r="M19" s="36"/>
      <c r="N19" s="36"/>
      <c r="O19" s="36"/>
    </row>
    <row r="20" spans="1:16" x14ac:dyDescent="0.25">
      <c r="A20" s="32"/>
      <c r="B20" s="49" t="s">
        <v>315</v>
      </c>
      <c r="C20" s="50"/>
      <c r="D20" s="51"/>
      <c r="E20" s="71">
        <v>1200</v>
      </c>
      <c r="F20" s="71">
        <v>1000</v>
      </c>
      <c r="G20" s="34"/>
      <c r="H20" s="34"/>
      <c r="I20" s="34"/>
      <c r="J20" s="34"/>
      <c r="K20" s="37"/>
      <c r="L20" s="36"/>
      <c r="M20" s="36"/>
      <c r="N20" s="63"/>
      <c r="O20" s="63"/>
    </row>
    <row r="21" spans="1:16" x14ac:dyDescent="0.25">
      <c r="A21" s="32"/>
      <c r="B21" s="56" t="s">
        <v>316</v>
      </c>
      <c r="C21" s="57"/>
      <c r="D21" s="58"/>
      <c r="E21" s="167">
        <v>10200</v>
      </c>
      <c r="F21" s="167">
        <v>7000</v>
      </c>
      <c r="G21" s="34"/>
      <c r="H21" s="34"/>
      <c r="I21" s="34"/>
      <c r="J21" s="34"/>
      <c r="K21" s="37"/>
      <c r="L21" s="36"/>
      <c r="M21" s="36"/>
      <c r="N21" s="63"/>
      <c r="O21" s="63"/>
    </row>
    <row r="22" spans="1:16" x14ac:dyDescent="0.25">
      <c r="A22" s="32"/>
      <c r="B22" s="53" t="s">
        <v>317</v>
      </c>
      <c r="C22" s="54"/>
      <c r="D22" s="55"/>
      <c r="E22" s="73">
        <v>5600</v>
      </c>
      <c r="F22" s="73">
        <v>5000</v>
      </c>
      <c r="G22" s="34"/>
      <c r="H22" s="34"/>
      <c r="I22" s="34"/>
      <c r="J22" s="34"/>
      <c r="K22" s="37"/>
      <c r="L22" s="36"/>
      <c r="M22" s="36"/>
      <c r="N22" s="63"/>
      <c r="O22" s="63"/>
    </row>
    <row r="23" spans="1:16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6" x14ac:dyDescent="0.25">
      <c r="A24" s="32"/>
      <c r="B24" s="46" t="s">
        <v>318</v>
      </c>
      <c r="C24" s="47"/>
      <c r="D24" s="48"/>
      <c r="E24" s="48">
        <v>25</v>
      </c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6" x14ac:dyDescent="0.25">
      <c r="A25" s="32"/>
      <c r="B25" s="49" t="s">
        <v>319</v>
      </c>
      <c r="C25" s="50"/>
      <c r="D25" s="51"/>
      <c r="E25" s="51">
        <v>75</v>
      </c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6" x14ac:dyDescent="0.25">
      <c r="A26" s="32"/>
      <c r="B26" s="53" t="s">
        <v>320</v>
      </c>
      <c r="C26" s="54"/>
      <c r="D26" s="55"/>
      <c r="E26" s="55">
        <v>50</v>
      </c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6" x14ac:dyDescent="0.25">
      <c r="A27" s="32"/>
      <c r="B27" s="49" t="s">
        <v>321</v>
      </c>
      <c r="C27" s="50"/>
      <c r="D27" s="51"/>
      <c r="E27" s="51">
        <v>5</v>
      </c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6" x14ac:dyDescent="0.25">
      <c r="A28" s="32"/>
      <c r="B28" s="53" t="s">
        <v>322</v>
      </c>
      <c r="C28" s="54"/>
      <c r="D28" s="55"/>
      <c r="E28" s="55">
        <v>100</v>
      </c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6" x14ac:dyDescent="0.25">
      <c r="A29" s="32"/>
      <c r="B29" s="40"/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6" x14ac:dyDescent="0.25">
      <c r="A30" s="32"/>
      <c r="B30" s="56" t="s">
        <v>323</v>
      </c>
      <c r="C30" s="57"/>
      <c r="D30" s="57"/>
      <c r="E30" s="58"/>
      <c r="F30" s="58">
        <v>225</v>
      </c>
      <c r="G30" s="34"/>
      <c r="H30" s="34"/>
      <c r="I30" s="34"/>
      <c r="J30" s="34"/>
      <c r="K30" s="37"/>
      <c r="L30" s="36"/>
      <c r="M30" s="36"/>
      <c r="N30" s="36"/>
      <c r="O30" s="36"/>
    </row>
    <row r="31" spans="1:16" x14ac:dyDescent="0.25">
      <c r="A31" s="32"/>
      <c r="B31" s="40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6" x14ac:dyDescent="0.25">
      <c r="A32" s="32"/>
      <c r="B32" s="40" t="s">
        <v>327</v>
      </c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x14ac:dyDescent="0.25">
      <c r="A33" s="32"/>
      <c r="B33" s="40" t="s">
        <v>328</v>
      </c>
      <c r="C33" s="34"/>
      <c r="D33" s="34"/>
      <c r="E33" s="34"/>
      <c r="F33" s="34"/>
      <c r="G33" s="34"/>
      <c r="H33" s="34"/>
      <c r="I33" s="34"/>
      <c r="J33" s="34"/>
      <c r="K33" s="37"/>
      <c r="L33" s="36"/>
      <c r="M33" s="36"/>
      <c r="N33" s="36"/>
      <c r="O33" s="36"/>
    </row>
    <row r="34" spans="1:15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7"/>
      <c r="L34" s="36"/>
      <c r="M34" s="36"/>
      <c r="N34" s="36"/>
      <c r="O34" s="36"/>
    </row>
    <row r="35" spans="1:15" x14ac:dyDescent="0.25">
      <c r="A35" s="30" t="s">
        <v>2</v>
      </c>
      <c r="B35" s="34" t="s">
        <v>324</v>
      </c>
      <c r="C35" s="34"/>
      <c r="D35" s="34"/>
      <c r="E35" s="34"/>
      <c r="F35" s="34"/>
      <c r="G35" s="34"/>
      <c r="H35" s="34"/>
      <c r="I35" s="34"/>
      <c r="J35" s="34"/>
      <c r="K35" s="37"/>
      <c r="L35" s="36"/>
      <c r="M35" s="36"/>
      <c r="N35" s="36"/>
      <c r="O35" s="36"/>
    </row>
    <row r="36" spans="1:15" ht="15.75" thickBot="1" x14ac:dyDescent="0.3">
      <c r="A36" s="41">
        <f>INDEX('Point Grid'!$C$8:$I$52,MATCH($A$1,'Point Grid'!$A$8:$A$52,0),MATCH(A35,'Point Grid'!$C$7:$I$7,0))</f>
        <v>1.25</v>
      </c>
      <c r="B36" s="34"/>
      <c r="C36" s="34"/>
      <c r="D36" s="34"/>
      <c r="E36" s="34"/>
      <c r="F36" s="34"/>
      <c r="G36" s="34"/>
      <c r="H36" s="34"/>
      <c r="I36" s="34"/>
      <c r="J36" s="34"/>
      <c r="K36" s="37"/>
      <c r="L36" s="36"/>
      <c r="M36" s="36"/>
      <c r="N36" s="36"/>
      <c r="O36" s="36"/>
    </row>
    <row r="37" spans="1:15" ht="15.75" thickBot="1" x14ac:dyDescent="0.3">
      <c r="A37" s="5"/>
      <c r="B37" s="34"/>
      <c r="C37" s="34"/>
      <c r="D37" s="34"/>
      <c r="E37" s="34"/>
      <c r="F37" s="34"/>
      <c r="G37" s="34"/>
      <c r="H37" s="34"/>
      <c r="I37" s="34"/>
      <c r="J37" s="34"/>
      <c r="K37" s="37"/>
      <c r="L37" s="36"/>
      <c r="M37" s="36"/>
      <c r="N37" s="36"/>
      <c r="O37" s="36"/>
    </row>
    <row r="38" spans="1:15" x14ac:dyDescent="0.25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7"/>
      <c r="L38" s="36"/>
      <c r="M38" s="36"/>
      <c r="N38" s="36"/>
      <c r="O38" s="36"/>
    </row>
    <row r="39" spans="1:15" x14ac:dyDescent="0.25">
      <c r="A39" s="30" t="s">
        <v>3</v>
      </c>
      <c r="B39" s="34" t="s">
        <v>325</v>
      </c>
      <c r="C39" s="34"/>
      <c r="D39" s="34"/>
      <c r="E39" s="34"/>
      <c r="F39" s="34"/>
      <c r="G39" s="34"/>
      <c r="H39" s="34"/>
      <c r="I39" s="34"/>
      <c r="J39" s="34"/>
      <c r="K39" s="37"/>
      <c r="L39" s="36"/>
      <c r="M39" s="36"/>
      <c r="N39" s="36"/>
      <c r="O39" s="36"/>
    </row>
    <row r="40" spans="1:15" ht="15.75" thickBot="1" x14ac:dyDescent="0.3">
      <c r="A40" s="41">
        <f>INDEX('Point Grid'!$C$8:$I$52,MATCH($A$1,'Point Grid'!$A$8:$A$52,0),MATCH(A39,'Point Grid'!$C$7:$I$7,0))</f>
        <v>2.25</v>
      </c>
      <c r="B40" s="34" t="s">
        <v>326</v>
      </c>
      <c r="C40" s="34"/>
      <c r="D40" s="34"/>
      <c r="E40" s="34"/>
      <c r="F40" s="34"/>
      <c r="G40" s="34"/>
      <c r="H40" s="34"/>
      <c r="I40" s="34"/>
      <c r="J40" s="34"/>
      <c r="K40" s="37"/>
      <c r="L40" s="36"/>
      <c r="M40" s="36"/>
      <c r="N40" s="36"/>
      <c r="O40" s="36"/>
    </row>
    <row r="41" spans="1:15" ht="15.75" thickBot="1" x14ac:dyDescent="0.3">
      <c r="A41" s="5"/>
      <c r="B41" s="34"/>
      <c r="C41" s="34"/>
      <c r="D41" s="34"/>
      <c r="E41" s="34"/>
      <c r="F41" s="34"/>
      <c r="G41" s="34"/>
      <c r="H41" s="34"/>
      <c r="I41" s="34"/>
      <c r="J41" s="34"/>
      <c r="K41" s="37"/>
      <c r="L41" s="36"/>
      <c r="M41" s="36"/>
      <c r="N41" s="36"/>
      <c r="O41" s="36"/>
    </row>
    <row r="42" spans="1: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7"/>
      <c r="L42" s="36"/>
      <c r="M42" s="36"/>
      <c r="N42" s="36"/>
      <c r="O42" s="36"/>
    </row>
    <row r="43" spans="1:15" ht="15.75" thickBot="1" x14ac:dyDescent="0.3">
      <c r="A43" s="33"/>
      <c r="B43" s="38"/>
      <c r="C43" s="38"/>
      <c r="D43" s="38"/>
      <c r="E43" s="38"/>
      <c r="F43" s="38"/>
      <c r="G43" s="38"/>
      <c r="H43" s="38"/>
      <c r="I43" s="38"/>
      <c r="J43" s="38"/>
      <c r="K43" s="39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2:15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15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15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5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2:15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</sheetData>
  <mergeCells count="1">
    <mergeCell ref="J1:K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4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10" width="12.7109375" style="27" customWidth="1"/>
    <col min="11" max="12" width="11.42578125" style="27" customWidth="1"/>
    <col min="13" max="16384" width="9.140625" style="27"/>
  </cols>
  <sheetData>
    <row r="1" spans="1:32" x14ac:dyDescent="0.25">
      <c r="A1" s="7">
        <v>13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195" t="s">
        <v>29</v>
      </c>
      <c r="L1" s="196"/>
    </row>
    <row r="2" spans="1:32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9"/>
    </row>
    <row r="3" spans="1:32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36"/>
      <c r="N3" s="36"/>
      <c r="O3" s="36"/>
      <c r="P3" s="36"/>
    </row>
    <row r="4" spans="1:32" x14ac:dyDescent="0.25">
      <c r="A4" s="41">
        <f>INDEX('Point Grid'!B:B,MATCH(A1,'Point Grid'!A:A,0))</f>
        <v>4.25</v>
      </c>
      <c r="B4" s="23" t="s">
        <v>281</v>
      </c>
      <c r="C4" s="23"/>
      <c r="D4" s="23"/>
      <c r="E4" s="23"/>
      <c r="F4" s="23"/>
      <c r="G4" s="23"/>
      <c r="H4" s="23"/>
      <c r="I4" s="23"/>
      <c r="J4" s="23"/>
      <c r="K4" s="23"/>
      <c r="L4" s="24"/>
      <c r="M4" s="36"/>
      <c r="N4" s="36"/>
      <c r="O4" s="36"/>
      <c r="P4" s="36"/>
    </row>
    <row r="5" spans="1:32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36"/>
      <c r="N5" s="36"/>
      <c r="O5" s="63"/>
      <c r="P5" s="64"/>
      <c r="Q5" s="64"/>
    </row>
    <row r="6" spans="1:32" x14ac:dyDescent="0.25">
      <c r="A6" s="9"/>
      <c r="B6" s="137"/>
      <c r="C6" s="57"/>
      <c r="D6" s="58"/>
      <c r="E6" s="58">
        <v>2012</v>
      </c>
      <c r="F6" s="58">
        <v>2013</v>
      </c>
      <c r="G6" s="34"/>
      <c r="H6" s="34"/>
      <c r="I6" s="34"/>
      <c r="J6" s="34"/>
      <c r="K6" s="34"/>
      <c r="L6" s="37"/>
      <c r="M6" s="3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9"/>
      <c r="B7" s="68" t="s">
        <v>282</v>
      </c>
      <c r="C7" s="50"/>
      <c r="D7" s="51"/>
      <c r="E7" s="71">
        <v>1785</v>
      </c>
      <c r="F7" s="71">
        <v>3000</v>
      </c>
      <c r="G7" s="34"/>
      <c r="H7" s="34"/>
      <c r="I7" s="34"/>
      <c r="J7" s="34"/>
      <c r="K7" s="34"/>
      <c r="L7" s="37"/>
      <c r="M7" s="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9"/>
      <c r="B8" s="68" t="s">
        <v>283</v>
      </c>
      <c r="C8" s="50"/>
      <c r="D8" s="51"/>
      <c r="E8" s="71">
        <v>15000</v>
      </c>
      <c r="F8" s="71">
        <v>18000</v>
      </c>
      <c r="G8" s="34"/>
      <c r="H8" s="34"/>
      <c r="I8" s="34"/>
      <c r="J8" s="34"/>
      <c r="K8" s="34"/>
      <c r="L8" s="37"/>
      <c r="M8" s="3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9"/>
      <c r="B9" s="68" t="s">
        <v>284</v>
      </c>
      <c r="C9" s="50"/>
      <c r="D9" s="51"/>
      <c r="E9" s="71">
        <v>133000</v>
      </c>
      <c r="F9" s="71">
        <v>157000</v>
      </c>
      <c r="G9" s="34"/>
      <c r="H9" s="34"/>
      <c r="I9" s="34"/>
      <c r="J9" s="34"/>
      <c r="K9" s="34"/>
      <c r="L9" s="37"/>
      <c r="M9" s="3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9"/>
      <c r="B10" s="74" t="s">
        <v>285</v>
      </c>
      <c r="C10" s="54"/>
      <c r="D10" s="55"/>
      <c r="E10" s="73">
        <v>10000</v>
      </c>
      <c r="F10" s="73">
        <v>10530</v>
      </c>
      <c r="G10" s="34"/>
      <c r="H10" s="34"/>
      <c r="I10" s="34"/>
      <c r="J10" s="34"/>
      <c r="K10" s="34"/>
      <c r="L10" s="37"/>
      <c r="M10" s="3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7"/>
      <c r="M11" s="3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9"/>
      <c r="B12" s="46"/>
      <c r="C12" s="47"/>
      <c r="D12" s="47"/>
      <c r="E12" s="47"/>
      <c r="F12" s="48"/>
      <c r="G12" s="163" t="s">
        <v>286</v>
      </c>
      <c r="H12" s="163" t="s">
        <v>286</v>
      </c>
      <c r="I12" s="163" t="s">
        <v>287</v>
      </c>
      <c r="J12" s="163" t="s">
        <v>287</v>
      </c>
      <c r="K12" s="34"/>
      <c r="L12" s="37"/>
      <c r="M12" s="3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9"/>
      <c r="B13" s="53"/>
      <c r="C13" s="54"/>
      <c r="D13" s="54"/>
      <c r="E13" s="54"/>
      <c r="F13" s="55"/>
      <c r="G13" s="165">
        <v>2012</v>
      </c>
      <c r="H13" s="165">
        <v>2013</v>
      </c>
      <c r="I13" s="165">
        <v>2012</v>
      </c>
      <c r="J13" s="165">
        <v>2013</v>
      </c>
      <c r="K13" s="34"/>
      <c r="L13" s="37"/>
      <c r="M13" s="3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32"/>
      <c r="B14" s="46" t="s">
        <v>288</v>
      </c>
      <c r="C14" s="47"/>
      <c r="D14" s="47"/>
      <c r="E14" s="47"/>
      <c r="F14" s="48"/>
      <c r="G14" s="197">
        <v>13600</v>
      </c>
      <c r="H14" s="197">
        <v>14000</v>
      </c>
      <c r="I14" s="197">
        <v>26400</v>
      </c>
      <c r="J14" s="197">
        <v>28000</v>
      </c>
      <c r="K14" s="34"/>
      <c r="L14" s="37"/>
      <c r="M14" s="3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32"/>
      <c r="B15" s="49" t="s">
        <v>289</v>
      </c>
      <c r="C15" s="50"/>
      <c r="D15" s="50"/>
      <c r="E15" s="50"/>
      <c r="F15" s="51"/>
      <c r="G15" s="198">
        <v>1360</v>
      </c>
      <c r="H15" s="198">
        <v>1400</v>
      </c>
      <c r="I15" s="198">
        <v>2640</v>
      </c>
      <c r="J15" s="198">
        <v>2800</v>
      </c>
      <c r="K15" s="34"/>
      <c r="L15" s="37"/>
      <c r="M15" s="3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32"/>
      <c r="B16" s="49" t="s">
        <v>290</v>
      </c>
      <c r="C16" s="50"/>
      <c r="D16" s="50"/>
      <c r="E16" s="50"/>
      <c r="F16" s="51"/>
      <c r="G16" s="200">
        <v>3400</v>
      </c>
      <c r="H16" s="200">
        <v>3500</v>
      </c>
      <c r="I16" s="200">
        <v>6600</v>
      </c>
      <c r="J16" s="200">
        <v>7000</v>
      </c>
      <c r="K16" s="34"/>
      <c r="L16" s="37"/>
      <c r="M16" s="3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32"/>
      <c r="B17" s="53" t="s">
        <v>291</v>
      </c>
      <c r="C17" s="54"/>
      <c r="D17" s="54"/>
      <c r="E17" s="54"/>
      <c r="F17" s="55"/>
      <c r="G17" s="199">
        <v>4760</v>
      </c>
      <c r="H17" s="201">
        <v>5520</v>
      </c>
      <c r="I17" s="199">
        <v>10320</v>
      </c>
      <c r="J17" s="201">
        <v>10800</v>
      </c>
      <c r="K17" s="34"/>
      <c r="L17" s="37"/>
      <c r="M17" s="3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32"/>
      <c r="B18" s="49" t="s">
        <v>292</v>
      </c>
      <c r="C18" s="50"/>
      <c r="D18" s="50"/>
      <c r="E18" s="50"/>
      <c r="F18" s="51"/>
      <c r="G18" s="200">
        <v>68000</v>
      </c>
      <c r="H18" s="200">
        <v>70000</v>
      </c>
      <c r="I18" s="200">
        <v>132000</v>
      </c>
      <c r="J18" s="200">
        <v>140000</v>
      </c>
      <c r="K18" s="34"/>
      <c r="L18" s="37"/>
      <c r="M18" s="3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32"/>
      <c r="B19" s="53" t="s">
        <v>231</v>
      </c>
      <c r="C19" s="54"/>
      <c r="D19" s="54"/>
      <c r="E19" s="54"/>
      <c r="F19" s="55"/>
      <c r="G19" s="201">
        <v>59500</v>
      </c>
      <c r="H19" s="201">
        <v>69000</v>
      </c>
      <c r="I19" s="201">
        <v>129000</v>
      </c>
      <c r="J19" s="201">
        <v>135000</v>
      </c>
      <c r="K19" s="34"/>
      <c r="L19" s="37"/>
      <c r="M19" s="3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32"/>
      <c r="B20" s="49" t="s">
        <v>293</v>
      </c>
      <c r="C20" s="50"/>
      <c r="D20" s="50"/>
      <c r="E20" s="50"/>
      <c r="F20" s="51"/>
      <c r="G20" s="198">
        <v>23800</v>
      </c>
      <c r="H20" s="198">
        <v>27600</v>
      </c>
      <c r="I20" s="198">
        <v>51600</v>
      </c>
      <c r="J20" s="198">
        <v>54000</v>
      </c>
      <c r="K20" s="34"/>
      <c r="L20" s="37"/>
      <c r="M20" s="3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32"/>
      <c r="B21" s="49" t="s">
        <v>294</v>
      </c>
      <c r="C21" s="50"/>
      <c r="D21" s="50"/>
      <c r="E21" s="50"/>
      <c r="F21" s="51"/>
      <c r="G21" s="198">
        <v>28560</v>
      </c>
      <c r="H21" s="200">
        <v>29400</v>
      </c>
      <c r="I21" s="198">
        <v>55440</v>
      </c>
      <c r="J21" s="200">
        <v>58800</v>
      </c>
      <c r="K21" s="34"/>
      <c r="L21" s="37"/>
      <c r="M21" s="3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32"/>
      <c r="B22" s="53" t="s">
        <v>295</v>
      </c>
      <c r="C22" s="54"/>
      <c r="D22" s="54"/>
      <c r="E22" s="54"/>
      <c r="F22" s="55"/>
      <c r="G22" s="199">
        <v>6800</v>
      </c>
      <c r="H22" s="201">
        <v>7000</v>
      </c>
      <c r="I22" s="199">
        <v>13200</v>
      </c>
      <c r="J22" s="199">
        <v>14000</v>
      </c>
      <c r="K22" s="34"/>
      <c r="L22" s="37"/>
      <c r="M22" s="3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32"/>
      <c r="B23" s="49" t="s">
        <v>296</v>
      </c>
      <c r="C23" s="50"/>
      <c r="D23" s="50"/>
      <c r="E23" s="50"/>
      <c r="F23" s="51"/>
      <c r="G23" s="200">
        <v>40800</v>
      </c>
      <c r="H23" s="198">
        <v>42000</v>
      </c>
      <c r="I23" s="200">
        <v>79200</v>
      </c>
      <c r="J23" s="200">
        <v>84000</v>
      </c>
      <c r="K23" s="34"/>
      <c r="L23" s="37"/>
      <c r="M23" s="3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32"/>
      <c r="B24" s="49" t="s">
        <v>297</v>
      </c>
      <c r="C24" s="50"/>
      <c r="D24" s="50"/>
      <c r="E24" s="50"/>
      <c r="F24" s="51"/>
      <c r="G24" s="198">
        <v>2040</v>
      </c>
      <c r="H24" s="198">
        <v>2100</v>
      </c>
      <c r="I24" s="198">
        <v>3960</v>
      </c>
      <c r="J24" s="198">
        <v>4200</v>
      </c>
      <c r="K24" s="34"/>
      <c r="L24" s="37"/>
      <c r="M24" s="3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32"/>
      <c r="B25" s="53" t="s">
        <v>298</v>
      </c>
      <c r="C25" s="54"/>
      <c r="D25" s="54"/>
      <c r="E25" s="54"/>
      <c r="F25" s="55"/>
      <c r="G25" s="199">
        <v>600</v>
      </c>
      <c r="H25" s="199">
        <v>690</v>
      </c>
      <c r="I25" s="199">
        <v>1290</v>
      </c>
      <c r="J25" s="199">
        <v>1350</v>
      </c>
      <c r="K25" s="34"/>
      <c r="L25" s="37"/>
      <c r="M25" s="3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7"/>
      <c r="M26" s="3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30" t="s">
        <v>2</v>
      </c>
      <c r="B27" s="34" t="s">
        <v>299</v>
      </c>
      <c r="C27" s="34"/>
      <c r="D27" s="34"/>
      <c r="E27" s="34"/>
      <c r="F27" s="34"/>
      <c r="G27" s="34"/>
      <c r="H27" s="34"/>
      <c r="I27" s="34"/>
      <c r="J27" s="34"/>
      <c r="K27" s="34"/>
      <c r="L27" s="37"/>
      <c r="M27" s="3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thickBot="1" x14ac:dyDescent="0.3">
      <c r="A28" s="41">
        <f>INDEX('Point Grid'!$C$8:$I$52,MATCH($A$1,'Point Grid'!$A$8:$A$52,0),MATCH(A27,'Point Grid'!$C$7:$I$7,0))</f>
        <v>3.75</v>
      </c>
      <c r="B28" s="34" t="s">
        <v>300</v>
      </c>
      <c r="C28" s="34"/>
      <c r="D28" s="34"/>
      <c r="E28" s="34"/>
      <c r="F28" s="34"/>
      <c r="G28" s="34"/>
      <c r="H28" s="34"/>
      <c r="I28" s="34"/>
      <c r="J28" s="34"/>
      <c r="K28" s="34"/>
      <c r="L28" s="37"/>
      <c r="M28" s="3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.75" thickBot="1" x14ac:dyDescent="0.3">
      <c r="A29" s="5"/>
      <c r="B29" s="34" t="s">
        <v>301</v>
      </c>
      <c r="C29" s="34"/>
      <c r="D29" s="34"/>
      <c r="E29" s="34"/>
      <c r="F29" s="34"/>
      <c r="G29" s="34"/>
      <c r="H29" s="34"/>
      <c r="I29" s="34"/>
      <c r="J29" s="34"/>
      <c r="K29" s="34"/>
      <c r="L29" s="37"/>
      <c r="M29" s="3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7"/>
      <c r="M30" s="3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0" t="s">
        <v>3</v>
      </c>
      <c r="B31" s="34" t="s">
        <v>302</v>
      </c>
      <c r="C31" s="34"/>
      <c r="D31" s="34"/>
      <c r="E31" s="34"/>
      <c r="F31" s="34"/>
      <c r="G31" s="34"/>
      <c r="H31" s="34"/>
      <c r="I31" s="34"/>
      <c r="J31" s="34"/>
      <c r="K31" s="34"/>
      <c r="L31" s="37"/>
      <c r="M31" s="3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.75" thickBot="1" x14ac:dyDescent="0.3">
      <c r="A32" s="41">
        <f>INDEX('Point Grid'!$C$8:$I$52,MATCH($A$1,'Point Grid'!$A$8:$A$52,0),MATCH(A31,'Point Grid'!$C$7:$I$7,0))</f>
        <v>0.5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7"/>
      <c r="M32" s="3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.75" thickBot="1" x14ac:dyDescent="0.3">
      <c r="A33" s="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7"/>
      <c r="M33" s="3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7"/>
      <c r="M34" s="3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.75" thickBot="1" x14ac:dyDescent="0.3">
      <c r="A35" s="3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</sheetData>
  <mergeCells count="1">
    <mergeCell ref="K1:L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5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3" width="9.140625" style="27" customWidth="1"/>
    <col min="14" max="15" width="11.42578125" style="27" customWidth="1"/>
    <col min="16" max="16384" width="9.140625" style="27"/>
  </cols>
  <sheetData>
    <row r="1" spans="1:21" x14ac:dyDescent="0.25">
      <c r="A1" s="7">
        <v>14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95" t="s">
        <v>29</v>
      </c>
      <c r="O1" s="196"/>
    </row>
    <row r="2" spans="1:21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</row>
    <row r="3" spans="1:21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36"/>
      <c r="Q3" s="36"/>
      <c r="R3" s="36"/>
      <c r="S3" s="36"/>
    </row>
    <row r="4" spans="1:21" x14ac:dyDescent="0.25">
      <c r="A4" s="41">
        <f>INDEX('Point Grid'!B:B,MATCH(A1,'Point Grid'!A:A,0))</f>
        <v>3</v>
      </c>
      <c r="B4" s="23" t="s">
        <v>272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36"/>
      <c r="Q4" s="36"/>
      <c r="R4" s="36"/>
      <c r="S4" s="36"/>
    </row>
    <row r="5" spans="1:21" x14ac:dyDescent="0.25">
      <c r="A5" s="9"/>
      <c r="B5" s="23" t="s">
        <v>273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36"/>
      <c r="Q5" s="36"/>
      <c r="R5" s="36"/>
      <c r="S5" s="36"/>
    </row>
    <row r="6" spans="1:21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7"/>
      <c r="P6" s="36"/>
      <c r="Q6" s="36"/>
      <c r="R6" s="63"/>
      <c r="S6" s="63"/>
      <c r="T6" s="64"/>
      <c r="U6" s="64"/>
    </row>
    <row r="7" spans="1:21" x14ac:dyDescent="0.25">
      <c r="A7" s="9"/>
      <c r="B7" s="162" t="s">
        <v>274</v>
      </c>
      <c r="C7" s="34"/>
      <c r="D7" s="34"/>
      <c r="E7" s="34"/>
      <c r="F7" s="34"/>
      <c r="G7" s="34"/>
      <c r="H7" s="34"/>
      <c r="I7" s="162" t="s">
        <v>277</v>
      </c>
      <c r="J7" s="34"/>
      <c r="K7" s="34"/>
      <c r="L7" s="34"/>
      <c r="M7" s="34"/>
      <c r="N7" s="34"/>
      <c r="O7" s="37"/>
      <c r="P7" s="36"/>
      <c r="Q7" s="36"/>
      <c r="R7" s="36"/>
      <c r="S7" s="63"/>
      <c r="T7" s="64"/>
    </row>
    <row r="8" spans="1:21" x14ac:dyDescent="0.25">
      <c r="A8" s="9"/>
      <c r="B8" s="82"/>
      <c r="C8" s="57">
        <v>2009</v>
      </c>
      <c r="D8" s="57">
        <v>2010</v>
      </c>
      <c r="E8" s="57">
        <v>2011</v>
      </c>
      <c r="F8" s="57">
        <v>2012</v>
      </c>
      <c r="G8" s="58">
        <v>2013</v>
      </c>
      <c r="H8" s="34"/>
      <c r="I8" s="82"/>
      <c r="J8" s="57">
        <v>2009</v>
      </c>
      <c r="K8" s="57">
        <v>2010</v>
      </c>
      <c r="L8" s="57">
        <v>2011</v>
      </c>
      <c r="M8" s="57">
        <v>2012</v>
      </c>
      <c r="N8" s="58">
        <v>2013</v>
      </c>
      <c r="O8" s="37"/>
      <c r="P8" s="36"/>
      <c r="Q8" s="36"/>
      <c r="R8" s="36"/>
      <c r="S8" s="36"/>
      <c r="T8" s="64"/>
    </row>
    <row r="9" spans="1:21" x14ac:dyDescent="0.25">
      <c r="A9" s="9"/>
      <c r="B9" s="79">
        <v>2009</v>
      </c>
      <c r="C9" s="158">
        <v>1138</v>
      </c>
      <c r="D9" s="158">
        <v>1049</v>
      </c>
      <c r="E9" s="158">
        <v>1129</v>
      </c>
      <c r="F9" s="158">
        <v>1071</v>
      </c>
      <c r="G9" s="159">
        <v>938</v>
      </c>
      <c r="H9" s="34"/>
      <c r="I9" s="79">
        <v>2009</v>
      </c>
      <c r="J9" s="158">
        <v>9</v>
      </c>
      <c r="K9" s="158">
        <v>17</v>
      </c>
      <c r="L9" s="158">
        <v>20</v>
      </c>
      <c r="M9" s="158">
        <v>23</v>
      </c>
      <c r="N9" s="159">
        <v>25</v>
      </c>
      <c r="O9" s="37"/>
      <c r="P9" s="36"/>
      <c r="Q9" s="36"/>
      <c r="R9" s="36"/>
      <c r="S9" s="36"/>
      <c r="U9" s="64"/>
    </row>
    <row r="10" spans="1:21" x14ac:dyDescent="0.25">
      <c r="A10" s="9"/>
      <c r="B10" s="79">
        <v>2010</v>
      </c>
      <c r="C10" s="158" t="s">
        <v>230</v>
      </c>
      <c r="D10" s="158">
        <v>1138</v>
      </c>
      <c r="E10" s="158">
        <v>1110</v>
      </c>
      <c r="F10" s="158">
        <v>899</v>
      </c>
      <c r="G10" s="159">
        <v>748</v>
      </c>
      <c r="H10" s="34"/>
      <c r="I10" s="79">
        <v>2010</v>
      </c>
      <c r="J10" s="158" t="s">
        <v>230</v>
      </c>
      <c r="K10" s="158">
        <v>9</v>
      </c>
      <c r="L10" s="158">
        <v>14</v>
      </c>
      <c r="M10" s="158">
        <v>18</v>
      </c>
      <c r="N10" s="159">
        <v>19</v>
      </c>
      <c r="O10" s="37"/>
      <c r="P10" s="36"/>
      <c r="Q10" s="36"/>
      <c r="R10" s="36"/>
      <c r="S10" s="36"/>
    </row>
    <row r="11" spans="1:21" x14ac:dyDescent="0.25">
      <c r="A11" s="9"/>
      <c r="B11" s="79">
        <v>2011</v>
      </c>
      <c r="C11" s="158" t="s">
        <v>230</v>
      </c>
      <c r="D11" s="158" t="s">
        <v>230</v>
      </c>
      <c r="E11" s="158">
        <v>1187</v>
      </c>
      <c r="F11" s="158">
        <v>874</v>
      </c>
      <c r="G11" s="159">
        <v>625</v>
      </c>
      <c r="H11" s="34"/>
      <c r="I11" s="79">
        <v>2011</v>
      </c>
      <c r="J11" s="158" t="s">
        <v>230</v>
      </c>
      <c r="K11" s="158" t="s">
        <v>230</v>
      </c>
      <c r="L11" s="158">
        <v>5</v>
      </c>
      <c r="M11" s="158">
        <v>11</v>
      </c>
      <c r="N11" s="159">
        <v>12</v>
      </c>
      <c r="O11" s="37"/>
      <c r="P11" s="36"/>
      <c r="Q11" s="36"/>
      <c r="R11" s="36"/>
      <c r="S11" s="36"/>
    </row>
    <row r="12" spans="1:21" x14ac:dyDescent="0.25">
      <c r="A12" s="9"/>
      <c r="B12" s="79">
        <v>2012</v>
      </c>
      <c r="C12" s="158" t="s">
        <v>230</v>
      </c>
      <c r="D12" s="158" t="s">
        <v>230</v>
      </c>
      <c r="E12" s="158" t="s">
        <v>230</v>
      </c>
      <c r="F12" s="158">
        <v>1112</v>
      </c>
      <c r="G12" s="159">
        <v>958</v>
      </c>
      <c r="H12" s="34"/>
      <c r="I12" s="79">
        <v>2012</v>
      </c>
      <c r="J12" s="158" t="s">
        <v>230</v>
      </c>
      <c r="K12" s="158" t="s">
        <v>230</v>
      </c>
      <c r="L12" s="158" t="s">
        <v>230</v>
      </c>
      <c r="M12" s="158">
        <v>3</v>
      </c>
      <c r="N12" s="159">
        <v>7</v>
      </c>
      <c r="O12" s="37"/>
      <c r="P12" s="36"/>
      <c r="Q12" s="36"/>
      <c r="R12" s="36"/>
      <c r="S12" s="36"/>
    </row>
    <row r="13" spans="1:21" x14ac:dyDescent="0.25">
      <c r="A13" s="9"/>
      <c r="B13" s="80">
        <v>2013</v>
      </c>
      <c r="C13" s="160" t="s">
        <v>230</v>
      </c>
      <c r="D13" s="160" t="s">
        <v>230</v>
      </c>
      <c r="E13" s="160" t="s">
        <v>230</v>
      </c>
      <c r="F13" s="160" t="s">
        <v>230</v>
      </c>
      <c r="G13" s="161">
        <v>956</v>
      </c>
      <c r="H13" s="34"/>
      <c r="I13" s="80">
        <v>2013</v>
      </c>
      <c r="J13" s="160" t="s">
        <v>230</v>
      </c>
      <c r="K13" s="160" t="s">
        <v>230</v>
      </c>
      <c r="L13" s="160" t="s">
        <v>230</v>
      </c>
      <c r="M13" s="160" t="s">
        <v>230</v>
      </c>
      <c r="N13" s="161">
        <v>3</v>
      </c>
      <c r="O13" s="37"/>
      <c r="P13" s="36"/>
      <c r="Q13" s="36"/>
      <c r="R13" s="36"/>
      <c r="S13" s="36"/>
    </row>
    <row r="14" spans="1:21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7"/>
      <c r="P14" s="36"/>
      <c r="Q14" s="36"/>
      <c r="R14" s="36"/>
      <c r="S14" s="36"/>
    </row>
    <row r="15" spans="1:21" x14ac:dyDescent="0.25">
      <c r="A15" s="32"/>
      <c r="B15" s="162" t="s">
        <v>275</v>
      </c>
      <c r="C15" s="34"/>
      <c r="D15" s="34"/>
      <c r="E15" s="34"/>
      <c r="F15" s="34"/>
      <c r="G15" s="34"/>
      <c r="H15" s="34"/>
      <c r="I15" s="162" t="s">
        <v>278</v>
      </c>
      <c r="J15" s="34"/>
      <c r="K15" s="34"/>
      <c r="L15" s="34"/>
      <c r="M15" s="34"/>
      <c r="N15" s="34"/>
      <c r="O15" s="37"/>
      <c r="P15" s="36"/>
      <c r="Q15" s="36"/>
      <c r="R15" s="36"/>
      <c r="S15" s="36"/>
    </row>
    <row r="16" spans="1:21" x14ac:dyDescent="0.25">
      <c r="A16" s="32"/>
      <c r="B16" s="82"/>
      <c r="C16" s="57">
        <v>2009</v>
      </c>
      <c r="D16" s="57">
        <v>2010</v>
      </c>
      <c r="E16" s="57">
        <v>2011</v>
      </c>
      <c r="F16" s="57">
        <v>2012</v>
      </c>
      <c r="G16" s="58">
        <v>2013</v>
      </c>
      <c r="H16" s="34"/>
      <c r="I16" s="82"/>
      <c r="J16" s="57">
        <v>2009</v>
      </c>
      <c r="K16" s="57">
        <v>2010</v>
      </c>
      <c r="L16" s="57">
        <v>2011</v>
      </c>
      <c r="M16" s="57">
        <v>2012</v>
      </c>
      <c r="N16" s="58">
        <v>2013</v>
      </c>
      <c r="O16" s="37"/>
      <c r="P16" s="36"/>
      <c r="Q16" s="36"/>
      <c r="R16" s="36"/>
      <c r="S16" s="36"/>
    </row>
    <row r="17" spans="1:22" x14ac:dyDescent="0.25">
      <c r="A17" s="32"/>
      <c r="B17" s="79">
        <v>2009</v>
      </c>
      <c r="C17" s="158">
        <v>13</v>
      </c>
      <c r="D17" s="158">
        <v>9</v>
      </c>
      <c r="E17" s="158">
        <v>5</v>
      </c>
      <c r="F17" s="158">
        <v>4</v>
      </c>
      <c r="G17" s="159">
        <v>2</v>
      </c>
      <c r="H17" s="34"/>
      <c r="I17" s="79">
        <v>2009</v>
      </c>
      <c r="J17" s="158">
        <v>40</v>
      </c>
      <c r="K17" s="158">
        <v>57</v>
      </c>
      <c r="L17" s="158">
        <v>60</v>
      </c>
      <c r="M17" s="158">
        <v>76</v>
      </c>
      <c r="N17" s="159">
        <v>78</v>
      </c>
      <c r="O17" s="37"/>
      <c r="P17" s="36"/>
      <c r="Q17" s="36"/>
      <c r="R17" s="36"/>
      <c r="S17" s="36"/>
    </row>
    <row r="18" spans="1:22" x14ac:dyDescent="0.25">
      <c r="A18" s="32"/>
      <c r="B18" s="79">
        <v>2010</v>
      </c>
      <c r="C18" s="158" t="s">
        <v>230</v>
      </c>
      <c r="D18" s="158">
        <v>13</v>
      </c>
      <c r="E18" s="158">
        <v>6</v>
      </c>
      <c r="F18" s="158">
        <v>2</v>
      </c>
      <c r="G18" s="159">
        <v>1</v>
      </c>
      <c r="H18" s="34"/>
      <c r="I18" s="79">
        <v>2010</v>
      </c>
      <c r="J18" s="158" t="s">
        <v>230</v>
      </c>
      <c r="K18" s="158">
        <v>37</v>
      </c>
      <c r="L18" s="158">
        <v>44</v>
      </c>
      <c r="M18" s="158">
        <v>47</v>
      </c>
      <c r="N18" s="159">
        <v>49</v>
      </c>
      <c r="O18" s="37"/>
      <c r="P18" s="36"/>
      <c r="Q18" s="36"/>
      <c r="R18" s="36"/>
      <c r="S18" s="36"/>
    </row>
    <row r="19" spans="1:22" x14ac:dyDescent="0.25">
      <c r="A19" s="32"/>
      <c r="B19" s="79">
        <v>2011</v>
      </c>
      <c r="C19" s="158" t="s">
        <v>230</v>
      </c>
      <c r="D19" s="158" t="s">
        <v>230</v>
      </c>
      <c r="E19" s="158">
        <v>7</v>
      </c>
      <c r="F19" s="158">
        <v>4</v>
      </c>
      <c r="G19" s="159">
        <v>1</v>
      </c>
      <c r="H19" s="34"/>
      <c r="I19" s="79">
        <v>2011</v>
      </c>
      <c r="J19" s="158" t="s">
        <v>230</v>
      </c>
      <c r="K19" s="158" t="s">
        <v>230</v>
      </c>
      <c r="L19" s="158">
        <v>28</v>
      </c>
      <c r="M19" s="158">
        <v>28</v>
      </c>
      <c r="N19" s="159">
        <v>29</v>
      </c>
      <c r="O19" s="37"/>
      <c r="P19" s="36"/>
      <c r="Q19" s="36"/>
      <c r="R19" s="36"/>
      <c r="S19" s="36"/>
    </row>
    <row r="20" spans="1:22" x14ac:dyDescent="0.25">
      <c r="A20" s="32"/>
      <c r="B20" s="79">
        <v>2012</v>
      </c>
      <c r="C20" s="158" t="s">
        <v>230</v>
      </c>
      <c r="D20" s="158" t="s">
        <v>230</v>
      </c>
      <c r="E20" s="158" t="s">
        <v>230</v>
      </c>
      <c r="F20" s="158">
        <v>3</v>
      </c>
      <c r="G20" s="159">
        <v>1</v>
      </c>
      <c r="H20" s="34"/>
      <c r="I20" s="79">
        <v>2012</v>
      </c>
      <c r="J20" s="158" t="s">
        <v>230</v>
      </c>
      <c r="K20" s="158" t="s">
        <v>230</v>
      </c>
      <c r="L20" s="158" t="s">
        <v>230</v>
      </c>
      <c r="M20" s="158">
        <v>14</v>
      </c>
      <c r="N20" s="159">
        <v>21</v>
      </c>
      <c r="O20" s="37"/>
      <c r="P20" s="36"/>
      <c r="Q20" s="36"/>
      <c r="R20" s="36"/>
      <c r="S20" s="36"/>
    </row>
    <row r="21" spans="1:22" x14ac:dyDescent="0.25">
      <c r="A21" s="32"/>
      <c r="B21" s="80">
        <v>2013</v>
      </c>
      <c r="C21" s="160" t="s">
        <v>230</v>
      </c>
      <c r="D21" s="160" t="s">
        <v>230</v>
      </c>
      <c r="E21" s="160" t="s">
        <v>230</v>
      </c>
      <c r="F21" s="160" t="s">
        <v>230</v>
      </c>
      <c r="G21" s="161">
        <v>3</v>
      </c>
      <c r="H21" s="34"/>
      <c r="I21" s="80">
        <v>2013</v>
      </c>
      <c r="J21" s="160" t="s">
        <v>230</v>
      </c>
      <c r="K21" s="160" t="s">
        <v>230</v>
      </c>
      <c r="L21" s="160" t="s">
        <v>230</v>
      </c>
      <c r="M21" s="160" t="s">
        <v>230</v>
      </c>
      <c r="N21" s="161">
        <v>15</v>
      </c>
      <c r="O21" s="37"/>
      <c r="P21" s="36"/>
      <c r="Q21" s="36"/>
      <c r="R21" s="36"/>
      <c r="S21" s="36"/>
    </row>
    <row r="22" spans="1:22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7"/>
      <c r="P22" s="36"/>
      <c r="Q22" s="36"/>
      <c r="R22" s="63"/>
      <c r="S22" s="63"/>
      <c r="T22" s="64"/>
      <c r="U22" s="64"/>
      <c r="V22" s="64"/>
    </row>
    <row r="23" spans="1:22" x14ac:dyDescent="0.25">
      <c r="A23" s="32"/>
      <c r="B23" s="162" t="s">
        <v>276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7"/>
      <c r="P23" s="36"/>
      <c r="Q23" s="36"/>
      <c r="R23" s="36"/>
      <c r="S23" s="63"/>
      <c r="T23" s="64"/>
      <c r="U23" s="64"/>
      <c r="V23" s="64"/>
    </row>
    <row r="24" spans="1:22" x14ac:dyDescent="0.25">
      <c r="A24" s="32"/>
      <c r="B24" s="82"/>
      <c r="C24" s="57">
        <v>2009</v>
      </c>
      <c r="D24" s="57">
        <v>2010</v>
      </c>
      <c r="E24" s="57">
        <v>2011</v>
      </c>
      <c r="F24" s="57">
        <v>2012</v>
      </c>
      <c r="G24" s="58">
        <v>2013</v>
      </c>
      <c r="H24" s="34"/>
      <c r="I24" s="34"/>
      <c r="J24" s="34"/>
      <c r="K24" s="34"/>
      <c r="L24" s="34"/>
      <c r="M24" s="34"/>
      <c r="N24" s="34"/>
      <c r="O24" s="37"/>
      <c r="P24" s="36"/>
      <c r="Q24" s="36"/>
      <c r="R24" s="36"/>
      <c r="S24" s="36"/>
      <c r="T24" s="64"/>
      <c r="U24" s="64"/>
      <c r="V24" s="64"/>
    </row>
    <row r="25" spans="1:22" x14ac:dyDescent="0.25">
      <c r="A25" s="32"/>
      <c r="B25" s="79">
        <v>2009</v>
      </c>
      <c r="C25" s="158">
        <v>2104</v>
      </c>
      <c r="D25" s="158">
        <v>2695</v>
      </c>
      <c r="E25" s="158">
        <v>2731</v>
      </c>
      <c r="F25" s="158">
        <v>2727</v>
      </c>
      <c r="G25" s="159">
        <v>2728</v>
      </c>
      <c r="H25" s="34"/>
      <c r="I25" s="34"/>
      <c r="J25" s="34"/>
      <c r="K25" s="34"/>
      <c r="L25" s="34"/>
      <c r="M25" s="34"/>
      <c r="N25" s="34"/>
      <c r="O25" s="37"/>
      <c r="P25" s="36"/>
      <c r="Q25" s="36"/>
      <c r="R25" s="36"/>
      <c r="S25" s="36"/>
      <c r="U25" s="64"/>
      <c r="V25" s="64"/>
    </row>
    <row r="26" spans="1:22" x14ac:dyDescent="0.25">
      <c r="A26" s="32"/>
      <c r="B26" s="79">
        <v>2010</v>
      </c>
      <c r="C26" s="158" t="s">
        <v>230</v>
      </c>
      <c r="D26" s="158">
        <v>3139</v>
      </c>
      <c r="E26" s="158">
        <v>1655</v>
      </c>
      <c r="F26" s="158">
        <v>1667</v>
      </c>
      <c r="G26" s="159">
        <v>1682</v>
      </c>
      <c r="H26" s="34"/>
      <c r="I26" s="34"/>
      <c r="J26" s="34"/>
      <c r="K26" s="34"/>
      <c r="L26" s="34"/>
      <c r="M26" s="34"/>
      <c r="N26" s="34"/>
      <c r="O26" s="37"/>
      <c r="P26" s="36"/>
      <c r="Q26" s="36"/>
      <c r="R26" s="36"/>
      <c r="S26" s="36"/>
      <c r="V26" s="64"/>
    </row>
    <row r="27" spans="1:22" x14ac:dyDescent="0.25">
      <c r="A27" s="32"/>
      <c r="B27" s="79">
        <v>2011</v>
      </c>
      <c r="C27" s="158" t="s">
        <v>230</v>
      </c>
      <c r="D27" s="158" t="s">
        <v>230</v>
      </c>
      <c r="E27" s="158">
        <v>1889</v>
      </c>
      <c r="F27" s="158">
        <v>1952</v>
      </c>
      <c r="G27" s="159">
        <v>1947</v>
      </c>
      <c r="H27" s="34"/>
      <c r="I27" s="34"/>
      <c r="J27" s="34"/>
      <c r="K27" s="34"/>
      <c r="L27" s="34"/>
      <c r="M27" s="34"/>
      <c r="N27" s="34"/>
      <c r="O27" s="37"/>
      <c r="P27" s="36"/>
      <c r="Q27" s="36"/>
      <c r="R27" s="36"/>
      <c r="S27" s="36"/>
    </row>
    <row r="28" spans="1:22" x14ac:dyDescent="0.25">
      <c r="A28" s="32"/>
      <c r="B28" s="79">
        <v>2012</v>
      </c>
      <c r="C28" s="158" t="s">
        <v>230</v>
      </c>
      <c r="D28" s="158" t="s">
        <v>230</v>
      </c>
      <c r="E28" s="158" t="s">
        <v>230</v>
      </c>
      <c r="F28" s="158">
        <v>2032</v>
      </c>
      <c r="G28" s="159">
        <v>2062</v>
      </c>
      <c r="H28" s="34"/>
      <c r="I28" s="34"/>
      <c r="J28" s="34"/>
      <c r="K28" s="34"/>
      <c r="L28" s="34"/>
      <c r="M28" s="34"/>
      <c r="N28" s="34"/>
      <c r="O28" s="37"/>
      <c r="P28" s="36"/>
      <c r="Q28" s="36"/>
      <c r="R28" s="36"/>
      <c r="S28" s="36"/>
    </row>
    <row r="29" spans="1:22" x14ac:dyDescent="0.25">
      <c r="A29" s="32"/>
      <c r="B29" s="80">
        <v>2013</v>
      </c>
      <c r="C29" s="160" t="s">
        <v>230</v>
      </c>
      <c r="D29" s="160" t="s">
        <v>230</v>
      </c>
      <c r="E29" s="160" t="s">
        <v>230</v>
      </c>
      <c r="F29" s="160" t="s">
        <v>230</v>
      </c>
      <c r="G29" s="161">
        <v>1788</v>
      </c>
      <c r="H29" s="34"/>
      <c r="I29" s="34"/>
      <c r="J29" s="34"/>
      <c r="K29" s="34"/>
      <c r="L29" s="34"/>
      <c r="M29" s="34"/>
      <c r="N29" s="34"/>
      <c r="O29" s="37"/>
      <c r="P29" s="36"/>
      <c r="Q29" s="36"/>
      <c r="R29" s="36"/>
      <c r="S29" s="36"/>
    </row>
    <row r="30" spans="1:22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7"/>
      <c r="P30" s="36"/>
      <c r="Q30" s="36"/>
      <c r="R30" s="36"/>
      <c r="S30" s="36"/>
    </row>
    <row r="31" spans="1:22" x14ac:dyDescent="0.25">
      <c r="A31" s="3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7"/>
      <c r="P31" s="36"/>
      <c r="Q31" s="36"/>
      <c r="R31" s="36"/>
      <c r="S31" s="36"/>
    </row>
    <row r="32" spans="1:22" x14ac:dyDescent="0.25">
      <c r="A32" s="30" t="s">
        <v>2</v>
      </c>
      <c r="B32" s="34" t="s">
        <v>279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36"/>
      <c r="Q32" s="36"/>
      <c r="R32" s="36"/>
      <c r="S32" s="36"/>
    </row>
    <row r="33" spans="1:19" ht="15.75" thickBot="1" x14ac:dyDescent="0.3">
      <c r="A33" s="41">
        <f>INDEX('Point Grid'!$C$8:$I$52,MATCH($A$1,'Point Grid'!$A$8:$A$52,0),MATCH(A32,'Point Grid'!$C$7:$I$7,0))</f>
        <v>2.5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  <c r="P33" s="36"/>
      <c r="Q33" s="36"/>
      <c r="R33" s="36"/>
      <c r="S33" s="36"/>
    </row>
    <row r="34" spans="1:19" ht="15.75" thickBot="1" x14ac:dyDescent="0.3">
      <c r="A34" s="5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7"/>
      <c r="P34" s="36"/>
      <c r="Q34" s="36"/>
      <c r="R34" s="36"/>
      <c r="S34" s="36"/>
    </row>
    <row r="35" spans="1:19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  <c r="P35" s="36"/>
      <c r="Q35" s="36"/>
      <c r="R35" s="36"/>
      <c r="S35" s="36"/>
    </row>
    <row r="36" spans="1:19" x14ac:dyDescent="0.25">
      <c r="A36" s="30" t="s">
        <v>3</v>
      </c>
      <c r="B36" s="34" t="s">
        <v>280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7"/>
      <c r="P36" s="36"/>
      <c r="Q36" s="36"/>
      <c r="R36" s="36"/>
      <c r="S36" s="36"/>
    </row>
    <row r="37" spans="1:19" ht="15.75" thickBot="1" x14ac:dyDescent="0.3">
      <c r="A37" s="41">
        <f>INDEX('Point Grid'!$C$8:$I$52,MATCH($A$1,'Point Grid'!$A$8:$A$52,0),MATCH(A36,'Point Grid'!$C$7:$I$7,0))</f>
        <v>0.5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7"/>
      <c r="P37" s="36"/>
      <c r="Q37" s="36"/>
      <c r="R37" s="36"/>
      <c r="S37" s="36"/>
    </row>
    <row r="38" spans="1:19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7"/>
      <c r="P38" s="36"/>
      <c r="Q38" s="36"/>
      <c r="R38" s="36"/>
      <c r="S38" s="36"/>
    </row>
    <row r="39" spans="1:19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7"/>
      <c r="P39" s="36"/>
      <c r="Q39" s="36"/>
      <c r="R39" s="36"/>
      <c r="S39" s="36"/>
    </row>
    <row r="40" spans="1:19" ht="15.75" thickBot="1" x14ac:dyDescent="0.3">
      <c r="A40" s="3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6"/>
      <c r="Q40" s="36"/>
      <c r="R40" s="36"/>
      <c r="S40" s="36"/>
    </row>
    <row r="41" spans="1:19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</sheetData>
  <mergeCells count="1">
    <mergeCell ref="N1:O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N1" location="'Point Grid'!A8" display="Return to Point Grid"/>
    <hyperlink ref="N1:O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7" style="27" bestFit="1" customWidth="1"/>
    <col min="4" max="4" width="17.85546875" style="27" bestFit="1" customWidth="1"/>
    <col min="5" max="5" width="17" style="27" bestFit="1" customWidth="1"/>
    <col min="6" max="6" width="9.140625" style="27" customWidth="1"/>
    <col min="7" max="7" width="9.7109375" style="27" customWidth="1"/>
    <col min="8" max="9" width="9.140625" style="27" customWidth="1"/>
    <col min="10" max="11" width="11.42578125" style="27" customWidth="1"/>
    <col min="12" max="16384" width="9.140625" style="27"/>
  </cols>
  <sheetData>
    <row r="1" spans="1:16" x14ac:dyDescent="0.25">
      <c r="A1" s="7">
        <v>15</v>
      </c>
      <c r="B1" s="31" t="s">
        <v>12</v>
      </c>
      <c r="C1" s="26"/>
      <c r="D1" s="26"/>
      <c r="E1" s="26"/>
      <c r="F1" s="26"/>
      <c r="G1" s="26"/>
      <c r="H1" s="26"/>
      <c r="I1" s="26"/>
      <c r="J1" s="195" t="s">
        <v>29</v>
      </c>
      <c r="K1" s="196"/>
    </row>
    <row r="2" spans="1:16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6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6" x14ac:dyDescent="0.25">
      <c r="A4" s="41">
        <f>INDEX('Point Grid'!B:B,MATCH(A1,'Point Grid'!A:A,0))</f>
        <v>4</v>
      </c>
      <c r="B4" s="23" t="s">
        <v>260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6" x14ac:dyDescent="0.25">
      <c r="A5" s="9"/>
      <c r="B5" s="23" t="s">
        <v>261</v>
      </c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6" x14ac:dyDescent="0.25">
      <c r="A6" s="9"/>
      <c r="B6" s="23" t="s">
        <v>262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6" x14ac:dyDescent="0.25">
      <c r="A7" s="9"/>
      <c r="B7" s="34" t="s">
        <v>263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152"/>
      <c r="O7" s="152"/>
      <c r="P7" s="153"/>
    </row>
    <row r="8" spans="1:16" x14ac:dyDescent="0.25">
      <c r="A8" s="9"/>
      <c r="B8" s="34" t="s">
        <v>264</v>
      </c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152"/>
      <c r="O8" s="152"/>
      <c r="P8" s="153"/>
    </row>
    <row r="9" spans="1:16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7"/>
      <c r="L9" s="36"/>
      <c r="M9" s="36"/>
      <c r="N9" s="152"/>
      <c r="O9" s="152"/>
    </row>
    <row r="10" spans="1:16" ht="30" customHeight="1" x14ac:dyDescent="0.25">
      <c r="A10" s="9"/>
      <c r="B10" s="155" t="s">
        <v>253</v>
      </c>
      <c r="C10" s="154" t="s">
        <v>254</v>
      </c>
      <c r="D10" s="154" t="s">
        <v>255</v>
      </c>
      <c r="E10" s="154" t="s">
        <v>256</v>
      </c>
      <c r="F10" s="154" t="s">
        <v>257</v>
      </c>
      <c r="G10" s="154" t="s">
        <v>258</v>
      </c>
      <c r="H10" s="81"/>
      <c r="I10" s="34"/>
      <c r="J10" s="34"/>
      <c r="K10" s="37"/>
      <c r="L10" s="36"/>
      <c r="M10" s="36"/>
      <c r="N10" s="152"/>
      <c r="O10" s="152"/>
    </row>
    <row r="11" spans="1:16" x14ac:dyDescent="0.25">
      <c r="A11" s="9"/>
      <c r="B11" s="79">
        <v>1</v>
      </c>
      <c r="C11" s="156">
        <v>45292</v>
      </c>
      <c r="D11" s="156">
        <v>45323</v>
      </c>
      <c r="E11" s="156">
        <v>45505</v>
      </c>
      <c r="F11" s="51">
        <v>50</v>
      </c>
      <c r="G11" s="51">
        <v>25</v>
      </c>
      <c r="H11" s="34"/>
      <c r="I11" s="34"/>
      <c r="J11" s="34"/>
      <c r="K11" s="37"/>
      <c r="L11" s="36"/>
      <c r="M11" s="36"/>
      <c r="N11" s="152"/>
      <c r="O11" s="152"/>
    </row>
    <row r="12" spans="1:16" x14ac:dyDescent="0.25">
      <c r="A12" s="9"/>
      <c r="B12" s="79">
        <v>2</v>
      </c>
      <c r="C12" s="156">
        <v>45352</v>
      </c>
      <c r="D12" s="156">
        <v>45413</v>
      </c>
      <c r="E12" s="156">
        <v>45597</v>
      </c>
      <c r="F12" s="51">
        <v>74</v>
      </c>
      <c r="G12" s="51">
        <v>37</v>
      </c>
      <c r="H12" s="34"/>
      <c r="I12" s="34"/>
      <c r="J12" s="34"/>
      <c r="K12" s="37"/>
      <c r="L12" s="36"/>
      <c r="M12" s="36"/>
      <c r="N12" s="152"/>
      <c r="O12" s="152"/>
    </row>
    <row r="13" spans="1:16" x14ac:dyDescent="0.25">
      <c r="A13" s="9"/>
      <c r="B13" s="79">
        <v>3</v>
      </c>
      <c r="C13" s="156">
        <v>45474</v>
      </c>
      <c r="D13" s="156">
        <v>45505</v>
      </c>
      <c r="E13" s="69" t="s">
        <v>259</v>
      </c>
      <c r="F13" s="51">
        <v>110</v>
      </c>
      <c r="G13" s="51">
        <v>0</v>
      </c>
      <c r="H13" s="34"/>
      <c r="I13" s="34"/>
      <c r="J13" s="34"/>
      <c r="K13" s="37"/>
      <c r="L13" s="36"/>
      <c r="M13" s="36"/>
      <c r="N13" s="36"/>
      <c r="O13" s="36"/>
    </row>
    <row r="14" spans="1:16" x14ac:dyDescent="0.25">
      <c r="A14" s="9"/>
      <c r="B14" s="79">
        <v>4</v>
      </c>
      <c r="C14" s="156">
        <v>45505</v>
      </c>
      <c r="D14" s="156">
        <v>45536</v>
      </c>
      <c r="E14" s="69" t="s">
        <v>259</v>
      </c>
      <c r="F14" s="51">
        <v>130</v>
      </c>
      <c r="G14" s="51">
        <v>0</v>
      </c>
      <c r="H14" s="34"/>
      <c r="I14" s="34"/>
      <c r="J14" s="34"/>
      <c r="K14" s="37"/>
      <c r="L14" s="36"/>
      <c r="M14" s="36"/>
      <c r="N14" s="36"/>
      <c r="O14" s="36"/>
    </row>
    <row r="15" spans="1:16" x14ac:dyDescent="0.25">
      <c r="A15" s="9"/>
      <c r="B15" s="79">
        <v>5</v>
      </c>
      <c r="C15" s="156">
        <v>45566</v>
      </c>
      <c r="D15" s="156">
        <v>45627</v>
      </c>
      <c r="E15" s="69" t="s">
        <v>259</v>
      </c>
      <c r="F15" s="51">
        <v>120</v>
      </c>
      <c r="G15" s="51">
        <v>0</v>
      </c>
      <c r="H15" s="34"/>
      <c r="I15" s="34"/>
      <c r="J15" s="34"/>
      <c r="K15" s="37"/>
      <c r="L15" s="36"/>
      <c r="M15" s="36"/>
      <c r="N15" s="36"/>
      <c r="O15" s="36"/>
    </row>
    <row r="16" spans="1:16" x14ac:dyDescent="0.25">
      <c r="A16" s="9"/>
      <c r="B16" s="80">
        <v>6</v>
      </c>
      <c r="C16" s="157">
        <v>45597</v>
      </c>
      <c r="D16" s="157">
        <v>45641</v>
      </c>
      <c r="E16" s="76" t="s">
        <v>259</v>
      </c>
      <c r="F16" s="55">
        <v>200</v>
      </c>
      <c r="G16" s="55">
        <v>0</v>
      </c>
      <c r="H16" s="34"/>
      <c r="I16" s="34"/>
      <c r="J16" s="34"/>
      <c r="K16" s="37"/>
      <c r="L16" s="36"/>
      <c r="M16" s="36"/>
      <c r="N16" s="36"/>
      <c r="O16" s="36"/>
    </row>
    <row r="17" spans="1:15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7"/>
      <c r="L17" s="36"/>
      <c r="M17" s="36"/>
      <c r="N17" s="36"/>
      <c r="O17" s="36"/>
    </row>
    <row r="18" spans="1:15" x14ac:dyDescent="0.25">
      <c r="A18" s="32"/>
      <c r="B18" s="34" t="s">
        <v>265</v>
      </c>
      <c r="C18" s="34"/>
      <c r="D18" s="34"/>
      <c r="E18" s="34"/>
      <c r="F18" s="34"/>
      <c r="G18" s="34"/>
      <c r="H18" s="34"/>
      <c r="I18" s="34"/>
      <c r="J18" s="34"/>
      <c r="K18" s="37"/>
      <c r="L18" s="36"/>
      <c r="M18" s="36"/>
      <c r="N18" s="36"/>
      <c r="O18" s="36"/>
    </row>
    <row r="19" spans="1:15" x14ac:dyDescent="0.25">
      <c r="A19" s="32"/>
      <c r="B19" s="40" t="s">
        <v>266</v>
      </c>
      <c r="C19" s="34"/>
      <c r="D19" s="34"/>
      <c r="E19" s="34"/>
      <c r="F19" s="34"/>
      <c r="G19" s="34"/>
      <c r="H19" s="34"/>
      <c r="I19" s="34"/>
      <c r="J19" s="34"/>
      <c r="K19" s="37"/>
      <c r="L19" s="36"/>
      <c r="M19" s="36"/>
      <c r="N19" s="36"/>
      <c r="O19" s="36"/>
    </row>
    <row r="20" spans="1:15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7"/>
      <c r="L20" s="36"/>
      <c r="M20" s="36"/>
      <c r="N20" s="36"/>
      <c r="O20" s="36"/>
    </row>
    <row r="21" spans="1:15" x14ac:dyDescent="0.25">
      <c r="A21" s="30" t="s">
        <v>2</v>
      </c>
      <c r="B21" s="34" t="s">
        <v>267</v>
      </c>
      <c r="C21" s="34"/>
      <c r="D21" s="34"/>
      <c r="E21" s="34"/>
      <c r="F21" s="34"/>
      <c r="G21" s="34"/>
      <c r="H21" s="34"/>
      <c r="I21" s="34"/>
      <c r="J21" s="34"/>
      <c r="K21" s="37"/>
      <c r="L21" s="36"/>
      <c r="M21" s="36"/>
      <c r="N21" s="36"/>
      <c r="O21" s="36"/>
    </row>
    <row r="22" spans="1:15" ht="15.75" thickBot="1" x14ac:dyDescent="0.3">
      <c r="A22" s="41">
        <f>INDEX('Point Grid'!$C$8:$I$52,MATCH($A$1,'Point Grid'!$A$8:$A$52,0),MATCH(A21,'Point Grid'!$C$7:$I$7,0))</f>
        <v>2.5</v>
      </c>
      <c r="B22" s="34"/>
      <c r="C22" s="34"/>
      <c r="D22" s="34"/>
      <c r="E22" s="34"/>
      <c r="F22" s="34"/>
      <c r="G22" s="34"/>
      <c r="H22" s="34"/>
      <c r="I22" s="34"/>
      <c r="J22" s="34"/>
      <c r="K22" s="37"/>
      <c r="L22" s="36"/>
      <c r="M22" s="36"/>
      <c r="N22" s="36"/>
      <c r="O22" s="36"/>
    </row>
    <row r="23" spans="1:15" ht="15.75" thickBot="1" x14ac:dyDescent="0.3">
      <c r="A23" s="5"/>
      <c r="B23" s="34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5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5" x14ac:dyDescent="0.25">
      <c r="A25" s="30" t="s">
        <v>3</v>
      </c>
      <c r="B25" s="34" t="s">
        <v>270</v>
      </c>
      <c r="C25" s="34"/>
      <c r="D25" s="34"/>
      <c r="E25" s="34"/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5" ht="15.75" thickBot="1" x14ac:dyDescent="0.3">
      <c r="A26" s="41">
        <f>INDEX('Point Grid'!$C$8:$I$52,MATCH($A$1,'Point Grid'!$A$8:$A$52,0),MATCH(A25,'Point Grid'!$C$7:$I$7,0))</f>
        <v>0.5</v>
      </c>
      <c r="B26" s="34" t="s">
        <v>271</v>
      </c>
      <c r="C26" s="34"/>
      <c r="D26" s="34"/>
      <c r="E26" s="34"/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5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5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5" x14ac:dyDescent="0.25">
      <c r="A29" s="30" t="s">
        <v>4</v>
      </c>
      <c r="B29" s="34" t="s">
        <v>268</v>
      </c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5" ht="15.75" thickBot="1" x14ac:dyDescent="0.3">
      <c r="A30" s="41">
        <f>INDEX('Point Grid'!$C$8:$I$52,MATCH($A$1,'Point Grid'!$A$8:$A$52,0),MATCH(A29,'Point Grid'!$C$7:$I$7,0))</f>
        <v>1</v>
      </c>
      <c r="B30" s="34" t="s">
        <v>269</v>
      </c>
      <c r="C30" s="34"/>
      <c r="D30" s="34"/>
      <c r="E30" s="34"/>
      <c r="F30" s="34"/>
      <c r="G30" s="34"/>
      <c r="H30" s="34"/>
      <c r="I30" s="34"/>
      <c r="J30" s="34"/>
      <c r="K30" s="37"/>
      <c r="L30" s="36"/>
      <c r="M30" s="36"/>
      <c r="N30" s="36"/>
      <c r="O30" s="36"/>
    </row>
    <row r="31" spans="1:15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5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9"/>
      <c r="L33" s="36"/>
      <c r="M33" s="36"/>
      <c r="N33" s="36"/>
      <c r="O33" s="36"/>
    </row>
    <row r="34" spans="1:15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</sheetData>
  <mergeCells count="1">
    <mergeCell ref="J1:K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6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5</v>
      </c>
      <c r="B4" s="23" t="s">
        <v>239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240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60" t="s">
        <v>229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1"/>
      <c r="C8" s="117" t="s">
        <v>244</v>
      </c>
      <c r="D8" s="118"/>
      <c r="E8" s="118"/>
      <c r="F8" s="118"/>
      <c r="G8" s="119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2" t="s">
        <v>241</v>
      </c>
      <c r="C9" s="120" t="s">
        <v>246</v>
      </c>
      <c r="D9" s="121"/>
      <c r="E9" s="121"/>
      <c r="F9" s="121"/>
      <c r="G9" s="122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2" t="s">
        <v>242</v>
      </c>
      <c r="C10" s="123" t="s">
        <v>245</v>
      </c>
      <c r="D10" s="124"/>
      <c r="E10" s="124"/>
      <c r="F10" s="124"/>
      <c r="G10" s="125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3" t="s">
        <v>243</v>
      </c>
      <c r="C11" s="146"/>
      <c r="D11" s="150">
        <v>2010</v>
      </c>
      <c r="E11" s="150">
        <v>2011</v>
      </c>
      <c r="F11" s="150">
        <v>2012</v>
      </c>
      <c r="G11" s="145">
        <v>2013</v>
      </c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128">
        <v>2010</v>
      </c>
      <c r="C12" s="147"/>
      <c r="D12" s="151">
        <v>75000</v>
      </c>
      <c r="E12" s="151">
        <v>87500</v>
      </c>
      <c r="F12" s="151">
        <v>92000</v>
      </c>
      <c r="G12" s="130">
        <v>92500</v>
      </c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128">
        <v>2011</v>
      </c>
      <c r="C13" s="148"/>
      <c r="D13" s="126" t="s">
        <v>230</v>
      </c>
      <c r="E13" s="126">
        <v>81000</v>
      </c>
      <c r="F13" s="126">
        <v>94000</v>
      </c>
      <c r="G13" s="131">
        <v>101000</v>
      </c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128">
        <v>2012</v>
      </c>
      <c r="C14" s="148"/>
      <c r="D14" s="126" t="s">
        <v>230</v>
      </c>
      <c r="E14" s="126" t="s">
        <v>230</v>
      </c>
      <c r="F14" s="126">
        <v>92000</v>
      </c>
      <c r="G14" s="131">
        <v>102500</v>
      </c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129">
        <v>2013</v>
      </c>
      <c r="C15" s="149"/>
      <c r="D15" s="127" t="s">
        <v>230</v>
      </c>
      <c r="E15" s="127" t="s">
        <v>230</v>
      </c>
      <c r="F15" s="127" t="s">
        <v>230</v>
      </c>
      <c r="G15" s="132">
        <v>103000</v>
      </c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36"/>
      <c r="O16" s="36"/>
      <c r="P16" s="36"/>
      <c r="Q16" s="36"/>
    </row>
    <row r="17" spans="1:17" x14ac:dyDescent="0.25">
      <c r="A17" s="9"/>
      <c r="B17" s="137"/>
      <c r="C17" s="138"/>
      <c r="D17" s="139">
        <v>2010</v>
      </c>
      <c r="E17" s="139">
        <v>2011</v>
      </c>
      <c r="F17" s="139">
        <v>2012</v>
      </c>
      <c r="G17" s="140">
        <v>2013</v>
      </c>
      <c r="H17" s="23"/>
      <c r="I17" s="23"/>
      <c r="J17" s="23"/>
      <c r="K17" s="23"/>
      <c r="L17" s="23"/>
      <c r="M17" s="24"/>
      <c r="N17" s="36"/>
      <c r="O17" s="36"/>
      <c r="P17" s="36"/>
      <c r="Q17" s="36"/>
    </row>
    <row r="18" spans="1:17" x14ac:dyDescent="0.25">
      <c r="A18" s="9"/>
      <c r="B18" s="114" t="s">
        <v>231</v>
      </c>
      <c r="C18" s="104"/>
      <c r="D18" s="133">
        <v>101000</v>
      </c>
      <c r="E18" s="133">
        <v>109000</v>
      </c>
      <c r="F18" s="133">
        <v>112000</v>
      </c>
      <c r="G18" s="134">
        <v>148000</v>
      </c>
      <c r="H18" s="23"/>
      <c r="I18" s="23"/>
      <c r="J18" s="23"/>
      <c r="K18" s="23"/>
      <c r="L18" s="23"/>
      <c r="M18" s="24"/>
      <c r="N18" s="36"/>
      <c r="O18" s="36"/>
      <c r="P18" s="36"/>
      <c r="Q18" s="36"/>
    </row>
    <row r="19" spans="1:17" x14ac:dyDescent="0.25">
      <c r="A19" s="9"/>
      <c r="B19" s="115" t="s">
        <v>232</v>
      </c>
      <c r="C19" s="106"/>
      <c r="D19" s="107">
        <v>58000</v>
      </c>
      <c r="E19" s="107">
        <v>81000</v>
      </c>
      <c r="F19" s="107">
        <v>103000</v>
      </c>
      <c r="G19" s="135">
        <v>125000</v>
      </c>
      <c r="H19" s="23"/>
      <c r="I19" s="23"/>
      <c r="J19" s="23"/>
      <c r="K19" s="23"/>
      <c r="L19" s="23"/>
      <c r="M19" s="24"/>
      <c r="N19" s="36"/>
      <c r="O19" s="36"/>
      <c r="P19" s="36"/>
      <c r="Q19" s="36"/>
    </row>
    <row r="20" spans="1:17" x14ac:dyDescent="0.25">
      <c r="A20" s="9"/>
      <c r="B20" s="116" t="s">
        <v>233</v>
      </c>
      <c r="C20" s="109"/>
      <c r="D20" s="108">
        <v>88000</v>
      </c>
      <c r="E20" s="108">
        <v>92000</v>
      </c>
      <c r="F20" s="108">
        <v>95000</v>
      </c>
      <c r="G20" s="136">
        <v>101000</v>
      </c>
      <c r="H20" s="23"/>
      <c r="I20" s="23"/>
      <c r="J20" s="23"/>
      <c r="K20" s="23"/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36"/>
      <c r="Q21" s="36"/>
    </row>
    <row r="22" spans="1:17" x14ac:dyDescent="0.25">
      <c r="A22" s="9"/>
      <c r="B22" s="137"/>
      <c r="C22" s="138"/>
      <c r="D22" s="139">
        <v>2010</v>
      </c>
      <c r="E22" s="139">
        <v>2011</v>
      </c>
      <c r="F22" s="140">
        <v>2012</v>
      </c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115" t="s">
        <v>234</v>
      </c>
      <c r="C23" s="142"/>
      <c r="D23" s="141">
        <v>0.112</v>
      </c>
      <c r="E23" s="141">
        <v>0.14199999999999999</v>
      </c>
      <c r="F23" s="142">
        <v>0.19</v>
      </c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115" t="s">
        <v>235</v>
      </c>
      <c r="C24" s="142"/>
      <c r="D24" s="141">
        <v>0.14899999999999999</v>
      </c>
      <c r="E24" s="141">
        <v>0.13100000000000001</v>
      </c>
      <c r="F24" s="142">
        <v>0.185</v>
      </c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16" t="s">
        <v>236</v>
      </c>
      <c r="C25" s="144"/>
      <c r="D25" s="143">
        <v>0.106</v>
      </c>
      <c r="E25" s="143">
        <v>8.5000000000000006E-2</v>
      </c>
      <c r="F25" s="144">
        <v>7.5999999999999998E-2</v>
      </c>
      <c r="G25" s="23"/>
      <c r="H25" s="23"/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23" t="s">
        <v>237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23" t="s">
        <v>238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30" t="s">
        <v>2</v>
      </c>
      <c r="B30" s="23" t="s">
        <v>247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41">
        <f>INDEX('Point Grid'!$C$8:$I$52,MATCH($A$1,'Point Grid'!$A$8:$A$52,0),MATCH(A30,'Point Grid'!$C$7:$I$7,0))</f>
        <v>0.75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ht="15.75" thickBot="1" x14ac:dyDescent="0.3">
      <c r="A32" s="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9" x14ac:dyDescent="0.25">
      <c r="A33" s="3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9" x14ac:dyDescent="0.25">
      <c r="A34" s="30" t="s">
        <v>3</v>
      </c>
      <c r="B34" s="34" t="s">
        <v>248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63"/>
      <c r="Q34" s="63"/>
      <c r="R34" s="64"/>
      <c r="S34" s="64"/>
    </row>
    <row r="35" spans="1:19" ht="15.75" thickBot="1" x14ac:dyDescent="0.3">
      <c r="A35" s="41">
        <f>INDEX('Point Grid'!$C$8:$I$52,MATCH($A$1,'Point Grid'!$A$8:$A$52,0),MATCH(A34,'Point Grid'!$C$7:$I$7,0))</f>
        <v>0.75</v>
      </c>
      <c r="B35" s="4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63"/>
      <c r="R35" s="64"/>
      <c r="S35" s="64"/>
    </row>
    <row r="36" spans="1:19" ht="15.75" thickBot="1" x14ac:dyDescent="0.3">
      <c r="A36" s="5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  <c r="R36" s="64"/>
      <c r="S36" s="64"/>
    </row>
    <row r="37" spans="1:19" x14ac:dyDescent="0.25">
      <c r="A37" s="32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  <c r="S37" s="64"/>
    </row>
    <row r="38" spans="1:19" x14ac:dyDescent="0.25">
      <c r="A38" s="30" t="s">
        <v>4</v>
      </c>
      <c r="B38" s="40" t="s">
        <v>249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9" ht="15.75" thickBot="1" x14ac:dyDescent="0.3">
      <c r="A39" s="41">
        <f>INDEX('Point Grid'!$C$8:$I$52,MATCH($A$1,'Point Grid'!$A$8:$A$52,0),MATCH(A38,'Point Grid'!$C$7:$I$7,0))</f>
        <v>1.5</v>
      </c>
      <c r="B39" s="4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63"/>
      <c r="Q39" s="63"/>
      <c r="R39" s="64"/>
      <c r="S39" s="64"/>
    </row>
    <row r="40" spans="1:19" ht="15.75" thickBot="1" x14ac:dyDescent="0.3">
      <c r="A40" s="5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63"/>
      <c r="Q40" s="63"/>
      <c r="R40" s="64"/>
      <c r="S40" s="64"/>
    </row>
    <row r="41" spans="1:19" x14ac:dyDescent="0.25">
      <c r="A41" s="32"/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63"/>
      <c r="Q41" s="63"/>
      <c r="R41" s="64"/>
      <c r="S41" s="64"/>
    </row>
    <row r="42" spans="1:19" x14ac:dyDescent="0.25">
      <c r="A42" s="30" t="s">
        <v>5</v>
      </c>
      <c r="B42" s="40" t="s">
        <v>250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9" ht="15.75" thickBot="1" x14ac:dyDescent="0.3">
      <c r="A43" s="41">
        <f>INDEX('Point Grid'!$C$8:$I$52,MATCH($A$1,'Point Grid'!$A$8:$A$52,0),MATCH(A42,'Point Grid'!$C$7:$I$7,0))</f>
        <v>1</v>
      </c>
      <c r="B43" s="4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101"/>
      <c r="Q43" s="101"/>
      <c r="R43" s="102"/>
    </row>
    <row r="44" spans="1:19" ht="15.75" thickBot="1" x14ac:dyDescent="0.3">
      <c r="A44" s="5"/>
      <c r="B44" s="4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101"/>
      <c r="Q44" s="101"/>
      <c r="R44" s="102"/>
    </row>
    <row r="45" spans="1:19" x14ac:dyDescent="0.25">
      <c r="A45" s="32"/>
      <c r="B45" s="40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101"/>
      <c r="Q45" s="101"/>
      <c r="R45" s="102"/>
    </row>
    <row r="46" spans="1:19" x14ac:dyDescent="0.25">
      <c r="A46" s="30" t="s">
        <v>6</v>
      </c>
      <c r="B46" s="40" t="s">
        <v>251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9" ht="15.75" thickBot="1" x14ac:dyDescent="0.3">
      <c r="A47" s="41">
        <f>INDEX('Point Grid'!$C$8:$I$52,MATCH($A$1,'Point Grid'!$A$8:$A$52,0),MATCH(A46,'Point Grid'!$C$7:$I$7,0))</f>
        <v>1</v>
      </c>
      <c r="B47" s="40" t="s">
        <v>252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9" ht="15.75" thickBot="1" x14ac:dyDescent="0.3">
      <c r="A48" s="5"/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3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36"/>
      <c r="O50" s="36"/>
      <c r="P50" s="36"/>
      <c r="Q50" s="36"/>
    </row>
    <row r="51" spans="1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3.25</v>
      </c>
      <c r="B7" s="34" t="s">
        <v>133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56" t="s">
        <v>116</v>
      </c>
      <c r="C9" s="57"/>
      <c r="D9" s="57"/>
      <c r="E9" s="57"/>
      <c r="F9" s="58"/>
      <c r="G9" s="58">
        <v>-6</v>
      </c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9" t="s">
        <v>117</v>
      </c>
      <c r="C10" s="50"/>
      <c r="D10" s="50"/>
      <c r="E10" s="50"/>
      <c r="F10" s="51"/>
      <c r="G10" s="51">
        <v>200</v>
      </c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53" t="s">
        <v>118</v>
      </c>
      <c r="C11" s="54"/>
      <c r="D11" s="54"/>
      <c r="E11" s="54"/>
      <c r="F11" s="55"/>
      <c r="G11" s="55">
        <v>250</v>
      </c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49" t="s">
        <v>119</v>
      </c>
      <c r="C12" s="50"/>
      <c r="D12" s="50"/>
      <c r="E12" s="50"/>
      <c r="F12" s="51"/>
      <c r="G12" s="51">
        <v>8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9" t="s">
        <v>120</v>
      </c>
      <c r="C13" s="50"/>
      <c r="D13" s="50"/>
      <c r="E13" s="50"/>
      <c r="F13" s="51"/>
      <c r="G13" s="51">
        <v>2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53" t="s">
        <v>121</v>
      </c>
      <c r="C14" s="54"/>
      <c r="D14" s="54"/>
      <c r="E14" s="54"/>
      <c r="F14" s="55"/>
      <c r="G14" s="55">
        <v>10</v>
      </c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49" t="s">
        <v>122</v>
      </c>
      <c r="C15" s="50"/>
      <c r="D15" s="50"/>
      <c r="E15" s="50"/>
      <c r="F15" s="51"/>
      <c r="G15" s="51">
        <v>100</v>
      </c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9" t="s">
        <v>123</v>
      </c>
      <c r="C16" s="50"/>
      <c r="D16" s="50"/>
      <c r="E16" s="50"/>
      <c r="F16" s="51"/>
      <c r="G16" s="51">
        <v>120</v>
      </c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9" t="s">
        <v>124</v>
      </c>
      <c r="C17" s="50"/>
      <c r="D17" s="50"/>
      <c r="E17" s="50"/>
      <c r="F17" s="51"/>
      <c r="G17" s="51">
        <v>500</v>
      </c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53" t="s">
        <v>125</v>
      </c>
      <c r="C18" s="54"/>
      <c r="D18" s="54"/>
      <c r="E18" s="54"/>
      <c r="F18" s="55"/>
      <c r="G18" s="55">
        <v>550</v>
      </c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9" t="s">
        <v>126</v>
      </c>
      <c r="C19" s="50"/>
      <c r="D19" s="50"/>
      <c r="E19" s="50"/>
      <c r="F19" s="51"/>
      <c r="G19" s="52">
        <v>0.92</v>
      </c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53" t="s">
        <v>127</v>
      </c>
      <c r="C20" s="54"/>
      <c r="D20" s="54"/>
      <c r="E20" s="54"/>
      <c r="F20" s="55"/>
      <c r="G20" s="59">
        <v>0.95</v>
      </c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53" t="s">
        <v>128</v>
      </c>
      <c r="C21" s="54"/>
      <c r="D21" s="54"/>
      <c r="E21" s="54"/>
      <c r="F21" s="55"/>
      <c r="G21" s="59">
        <v>0.35</v>
      </c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9" t="s">
        <v>129</v>
      </c>
      <c r="C22" s="50"/>
      <c r="D22" s="50"/>
      <c r="E22" s="50"/>
      <c r="F22" s="51"/>
      <c r="G22" s="52">
        <v>0.2</v>
      </c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53" t="s">
        <v>130</v>
      </c>
      <c r="C23" s="54"/>
      <c r="D23" s="54"/>
      <c r="E23" s="54"/>
      <c r="F23" s="55"/>
      <c r="G23" s="55">
        <v>0</v>
      </c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 t="s">
        <v>131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 t="s">
        <v>136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137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0.75</v>
      </c>
      <c r="B15" s="40" t="s">
        <v>138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139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143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144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40" t="s">
        <v>145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148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149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150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 t="s">
        <v>151</v>
      </c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 t="s">
        <v>152</v>
      </c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35"/>
      <c r="C15" s="34" t="s">
        <v>153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 t="s">
        <v>154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40" t="s">
        <v>155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156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 t="s">
        <v>157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159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1.5</v>
      </c>
      <c r="B15" s="40" t="s">
        <v>161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4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8" x14ac:dyDescent="0.25">
      <c r="A1" s="7">
        <v>22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8" x14ac:dyDescent="0.25">
      <c r="A4" s="41">
        <f>INDEX('Point Grid'!B:B,MATCH(A1,'Point Grid'!A:A,0))</f>
        <v>2.5</v>
      </c>
      <c r="B4" s="23" t="s">
        <v>209</v>
      </c>
      <c r="C4" s="34"/>
      <c r="D4" s="34"/>
      <c r="E4" s="34"/>
      <c r="F4" s="34"/>
      <c r="G4" s="34"/>
      <c r="H4" s="34"/>
      <c r="I4" s="34"/>
      <c r="J4" s="34"/>
      <c r="K4" s="23"/>
      <c r="L4" s="23"/>
      <c r="M4" s="24"/>
      <c r="N4" s="36"/>
      <c r="O4" s="36"/>
      <c r="P4" s="36"/>
      <c r="Q4" s="36"/>
    </row>
    <row r="5" spans="1:18" x14ac:dyDescent="0.25">
      <c r="A5" s="9"/>
      <c r="B5" s="61"/>
      <c r="C5" s="34"/>
      <c r="D5" s="34"/>
      <c r="E5" s="34"/>
      <c r="F5" s="34"/>
      <c r="G5" s="34"/>
      <c r="H5" s="61"/>
      <c r="I5" s="34"/>
      <c r="J5" s="34"/>
      <c r="K5" s="34"/>
      <c r="L5" s="34"/>
      <c r="M5" s="37"/>
      <c r="N5" s="36"/>
      <c r="O5" s="36"/>
      <c r="P5" s="36"/>
      <c r="Q5" s="36"/>
    </row>
    <row r="6" spans="1:18" x14ac:dyDescent="0.25">
      <c r="A6" s="9"/>
      <c r="B6" s="93" t="s">
        <v>210</v>
      </c>
      <c r="C6" s="57"/>
      <c r="D6" s="57"/>
      <c r="E6" s="57"/>
      <c r="F6" s="57"/>
      <c r="G6" s="58"/>
      <c r="H6" s="94" t="s">
        <v>211</v>
      </c>
      <c r="I6" s="94" t="s">
        <v>212</v>
      </c>
      <c r="J6" s="94" t="s">
        <v>213</v>
      </c>
      <c r="K6" s="34"/>
      <c r="L6" s="34"/>
      <c r="M6" s="37"/>
      <c r="N6" s="36"/>
      <c r="O6" s="36"/>
      <c r="P6" s="36"/>
      <c r="Q6" s="36"/>
    </row>
    <row r="7" spans="1:18" x14ac:dyDescent="0.25">
      <c r="A7" s="9"/>
      <c r="B7" s="46" t="s">
        <v>214</v>
      </c>
      <c r="C7" s="47"/>
      <c r="D7" s="47"/>
      <c r="E7" s="47"/>
      <c r="F7" s="47"/>
      <c r="G7" s="48"/>
      <c r="H7" s="95">
        <v>20000</v>
      </c>
      <c r="I7" s="95"/>
      <c r="J7" s="95">
        <v>26000</v>
      </c>
      <c r="K7" s="34"/>
      <c r="L7" s="34"/>
      <c r="M7" s="37"/>
      <c r="N7" s="36"/>
      <c r="O7" s="36"/>
      <c r="P7" s="63"/>
      <c r="Q7" s="36"/>
      <c r="R7" s="64"/>
    </row>
    <row r="8" spans="1:18" x14ac:dyDescent="0.25">
      <c r="A8" s="9"/>
      <c r="B8" s="53" t="s">
        <v>215</v>
      </c>
      <c r="C8" s="54"/>
      <c r="D8" s="54"/>
      <c r="E8" s="54"/>
      <c r="F8" s="54"/>
      <c r="G8" s="55"/>
      <c r="H8" s="73"/>
      <c r="I8" s="73">
        <v>22750</v>
      </c>
      <c r="J8" s="73"/>
      <c r="K8" s="34"/>
      <c r="L8" s="34"/>
      <c r="M8" s="37"/>
      <c r="N8" s="36"/>
      <c r="O8" s="36"/>
      <c r="P8" s="36"/>
      <c r="Q8" s="63"/>
    </row>
    <row r="9" spans="1:18" x14ac:dyDescent="0.25">
      <c r="A9" s="9"/>
      <c r="B9" s="49" t="s">
        <v>216</v>
      </c>
      <c r="C9" s="50"/>
      <c r="D9" s="50"/>
      <c r="E9" s="50"/>
      <c r="F9" s="50"/>
      <c r="G9" s="51"/>
      <c r="H9" s="71"/>
      <c r="I9" s="71">
        <v>23000</v>
      </c>
      <c r="J9" s="71"/>
      <c r="K9" s="34"/>
      <c r="L9" s="34"/>
      <c r="M9" s="37"/>
      <c r="N9" s="36"/>
      <c r="O9" s="36"/>
      <c r="P9" s="36"/>
      <c r="Q9" s="63"/>
    </row>
    <row r="10" spans="1:18" x14ac:dyDescent="0.25">
      <c r="A10" s="9"/>
      <c r="B10" s="53" t="s">
        <v>217</v>
      </c>
      <c r="C10" s="54"/>
      <c r="D10" s="54"/>
      <c r="E10" s="54"/>
      <c r="F10" s="54"/>
      <c r="G10" s="55"/>
      <c r="H10" s="73">
        <v>3000</v>
      </c>
      <c r="I10" s="73">
        <v>250</v>
      </c>
      <c r="J10" s="73">
        <v>-3000</v>
      </c>
      <c r="K10" s="34"/>
      <c r="L10" s="34"/>
      <c r="M10" s="37"/>
      <c r="N10" s="36"/>
      <c r="O10" s="36"/>
      <c r="P10" s="63"/>
      <c r="Q10" s="36"/>
      <c r="R10" s="64"/>
    </row>
    <row r="11" spans="1:18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8" x14ac:dyDescent="0.25">
      <c r="A12" s="9"/>
      <c r="B12" s="46" t="s">
        <v>219</v>
      </c>
      <c r="C12" s="96"/>
      <c r="D12" s="96"/>
      <c r="E12" s="98"/>
      <c r="F12" s="100">
        <v>55</v>
      </c>
      <c r="G12" s="34" t="s">
        <v>220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8" x14ac:dyDescent="0.25">
      <c r="A13" s="9"/>
      <c r="B13" s="53" t="s">
        <v>218</v>
      </c>
      <c r="C13" s="97"/>
      <c r="D13" s="97"/>
      <c r="E13" s="99"/>
      <c r="F13" s="80">
        <v>31</v>
      </c>
      <c r="G13" s="34" t="s">
        <v>220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8" x14ac:dyDescent="0.25">
      <c r="A15" s="30" t="s">
        <v>2</v>
      </c>
      <c r="B15" s="40" t="s">
        <v>221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8" ht="15.75" thickBot="1" x14ac:dyDescent="0.3">
      <c r="A16" s="41">
        <f>INDEX('Point Grid'!$C$8:$I$52,MATCH($A$1,'Point Grid'!$A$8:$A$52,0),MATCH(A15,'Point Grid'!$C$7:$I$7,0))</f>
        <v>1</v>
      </c>
      <c r="B16" s="34" t="s">
        <v>222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3</v>
      </c>
      <c r="B19" s="34" t="s">
        <v>223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0.5</v>
      </c>
      <c r="B20" s="34" t="s">
        <v>224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4</v>
      </c>
      <c r="B23" s="34" t="s">
        <v>225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34" t="s">
        <v>226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0" t="s">
        <v>5</v>
      </c>
      <c r="B27" s="34" t="s">
        <v>227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41">
        <f>INDEX('Point Grid'!$C$8:$I$52,MATCH($A$1,'Point Grid'!$A$8:$A$52,0),MATCH(A27,'Point Grid'!$C$7:$I$7,0))</f>
        <v>0.5</v>
      </c>
      <c r="B28" s="34" t="s">
        <v>228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ht="15.75" thickBot="1" x14ac:dyDescent="0.3">
      <c r="A29" s="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3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4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 t="s">
        <v>162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2"/>
      <c r="B6" s="60" t="s">
        <v>164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32"/>
      <c r="B8" s="45" t="s">
        <v>165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45" t="s">
        <v>166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5" t="s">
        <v>167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61" t="s">
        <v>163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62" t="s">
        <v>168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62" t="s">
        <v>169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62" t="s">
        <v>170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2</v>
      </c>
      <c r="B18" s="34" t="s">
        <v>173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3</v>
      </c>
      <c r="B22" s="34" t="s">
        <v>172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0" t="s">
        <v>4</v>
      </c>
      <c r="B26" s="34" t="s">
        <v>171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41">
        <f>INDEX('Point Grid'!$C$8:$I$52,MATCH($A$1,'Point Grid'!$A$8:$A$52,0),MATCH(A26,'Point Grid'!$C$7:$I$7,0))</f>
        <v>1.5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33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24.7109375" style="27" customWidth="1"/>
    <col min="4" max="9" width="9.140625" style="27" customWidth="1"/>
    <col min="10" max="11" width="11.42578125" style="27" customWidth="1"/>
    <col min="12" max="16384" width="9.140625" style="27"/>
  </cols>
  <sheetData>
    <row r="1" spans="1:15" x14ac:dyDescent="0.25">
      <c r="A1" s="7">
        <v>24</v>
      </c>
      <c r="B1" s="31" t="s">
        <v>12</v>
      </c>
      <c r="C1" s="26"/>
      <c r="D1" s="26"/>
      <c r="E1" s="26"/>
      <c r="F1" s="26"/>
      <c r="G1" s="26"/>
      <c r="H1" s="26"/>
      <c r="I1" s="26"/>
      <c r="J1" s="195" t="s">
        <v>29</v>
      </c>
      <c r="K1" s="196"/>
    </row>
    <row r="2" spans="1:15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5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5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5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5" x14ac:dyDescent="0.25">
      <c r="A6" s="30" t="s">
        <v>2</v>
      </c>
      <c r="B6" s="23" t="s">
        <v>207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5" ht="15.75" thickBot="1" x14ac:dyDescent="0.3">
      <c r="A7" s="41">
        <f>INDEX('Point Grid'!$C$8:$I$52,MATCH($A$1,'Point Grid'!$A$8:$A$52,0),MATCH(A6,'Point Grid'!$C$7:$I$7,0))</f>
        <v>3</v>
      </c>
      <c r="B7" s="34" t="s">
        <v>208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36"/>
      <c r="O7" s="36"/>
    </row>
    <row r="8" spans="1:15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36"/>
      <c r="O8" s="36"/>
    </row>
    <row r="9" spans="1:15" x14ac:dyDescent="0.25">
      <c r="A9" s="32"/>
      <c r="B9" s="82" t="s">
        <v>191</v>
      </c>
      <c r="C9" s="58" t="s">
        <v>192</v>
      </c>
      <c r="D9" s="57" t="s">
        <v>193</v>
      </c>
      <c r="E9" s="57"/>
      <c r="F9" s="57"/>
      <c r="G9" s="58"/>
      <c r="H9" s="57" t="s">
        <v>194</v>
      </c>
      <c r="I9" s="57"/>
      <c r="J9" s="58"/>
      <c r="K9" s="37"/>
      <c r="L9" s="36"/>
      <c r="M9" s="36"/>
      <c r="N9" s="36"/>
      <c r="O9" s="36"/>
    </row>
    <row r="10" spans="1:15" ht="45" customHeight="1" x14ac:dyDescent="0.25">
      <c r="A10" s="32"/>
      <c r="B10" s="83" t="s">
        <v>195</v>
      </c>
      <c r="C10" s="87" t="s">
        <v>196</v>
      </c>
      <c r="D10" s="88"/>
      <c r="E10" s="88"/>
      <c r="F10" s="88"/>
      <c r="G10" s="87"/>
      <c r="H10" s="88"/>
      <c r="I10" s="88"/>
      <c r="J10" s="87"/>
      <c r="K10" s="37"/>
      <c r="L10" s="36"/>
      <c r="M10" s="36"/>
      <c r="N10" s="36"/>
      <c r="O10" s="36"/>
    </row>
    <row r="11" spans="1:15" ht="45" customHeight="1" x14ac:dyDescent="0.25">
      <c r="A11" s="32"/>
      <c r="B11" s="83" t="s">
        <v>197</v>
      </c>
      <c r="C11" s="87" t="s">
        <v>198</v>
      </c>
      <c r="D11" s="88"/>
      <c r="E11" s="88"/>
      <c r="F11" s="88"/>
      <c r="G11" s="87"/>
      <c r="H11" s="88"/>
      <c r="I11" s="88"/>
      <c r="J11" s="87"/>
      <c r="K11" s="37"/>
      <c r="L11" s="36"/>
      <c r="M11" s="36"/>
      <c r="N11" s="36"/>
      <c r="O11" s="36"/>
    </row>
    <row r="12" spans="1:15" ht="45" customHeight="1" x14ac:dyDescent="0.25">
      <c r="A12" s="32"/>
      <c r="B12" s="84" t="s">
        <v>199</v>
      </c>
      <c r="C12" s="85" t="s">
        <v>200</v>
      </c>
      <c r="D12" s="89"/>
      <c r="E12" s="89"/>
      <c r="F12" s="89"/>
      <c r="G12" s="90"/>
      <c r="H12" s="89"/>
      <c r="I12" s="89"/>
      <c r="J12" s="90"/>
      <c r="K12" s="37"/>
      <c r="L12" s="36"/>
      <c r="M12" s="36"/>
      <c r="N12" s="36"/>
      <c r="O12" s="36"/>
    </row>
    <row r="13" spans="1:15" ht="75" customHeight="1" x14ac:dyDescent="0.25">
      <c r="A13" s="32"/>
      <c r="B13" s="83" t="s">
        <v>201</v>
      </c>
      <c r="C13" s="86" t="s">
        <v>202</v>
      </c>
      <c r="D13" s="88"/>
      <c r="E13" s="88"/>
      <c r="F13" s="88"/>
      <c r="G13" s="87"/>
      <c r="H13" s="88"/>
      <c r="I13" s="88"/>
      <c r="J13" s="87"/>
      <c r="K13" s="37"/>
      <c r="L13" s="36"/>
      <c r="M13" s="36"/>
      <c r="N13" s="36"/>
      <c r="O13" s="36"/>
    </row>
    <row r="14" spans="1:15" ht="45" customHeight="1" x14ac:dyDescent="0.25">
      <c r="A14" s="32"/>
      <c r="B14" s="83" t="s">
        <v>203</v>
      </c>
      <c r="C14" s="86" t="s">
        <v>204</v>
      </c>
      <c r="D14" s="88"/>
      <c r="E14" s="88"/>
      <c r="F14" s="88"/>
      <c r="G14" s="87"/>
      <c r="H14" s="88"/>
      <c r="I14" s="88"/>
      <c r="J14" s="87"/>
      <c r="K14" s="37"/>
      <c r="L14" s="36"/>
      <c r="M14" s="36"/>
      <c r="N14" s="36"/>
      <c r="O14" s="36"/>
    </row>
    <row r="15" spans="1:15" ht="75" customHeight="1" x14ac:dyDescent="0.25">
      <c r="A15" s="32"/>
      <c r="B15" s="83" t="s">
        <v>205</v>
      </c>
      <c r="C15" s="86" t="s">
        <v>206</v>
      </c>
      <c r="D15" s="88"/>
      <c r="E15" s="88"/>
      <c r="F15" s="88"/>
      <c r="G15" s="87"/>
      <c r="H15" s="88"/>
      <c r="I15" s="88"/>
      <c r="J15" s="87"/>
      <c r="K15" s="37"/>
      <c r="L15" s="36"/>
      <c r="M15" s="36"/>
      <c r="N15" s="36"/>
      <c r="O15" s="36"/>
    </row>
    <row r="16" spans="1:15" x14ac:dyDescent="0.25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7"/>
      <c r="L16" s="36"/>
      <c r="M16" s="36"/>
      <c r="N16" s="36"/>
      <c r="O16" s="36"/>
    </row>
    <row r="17" spans="1:15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36"/>
      <c r="M17" s="36"/>
      <c r="N17" s="36"/>
      <c r="O17" s="36"/>
    </row>
    <row r="18" spans="1:15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</sheetData>
  <mergeCells count="1">
    <mergeCell ref="J1:K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2.140625" style="27" bestFit="1" customWidth="1"/>
    <col min="4" max="4" width="9.140625" style="27" customWidth="1"/>
    <col min="5" max="5" width="12.140625" style="27" bestFit="1" customWidth="1"/>
    <col min="6" max="8" width="12.7109375" style="27" customWidth="1"/>
    <col min="9" max="9" width="9.140625" style="27" customWidth="1"/>
    <col min="10" max="11" width="10.7109375" style="27" customWidth="1"/>
    <col min="12" max="13" width="11.42578125" style="27" customWidth="1"/>
    <col min="14" max="16384" width="9.140625" style="27"/>
  </cols>
  <sheetData>
    <row r="1" spans="1:17" x14ac:dyDescent="0.25">
      <c r="A1" s="7">
        <v>25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6.25</v>
      </c>
      <c r="B4" s="23" t="s">
        <v>340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341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1" t="s">
        <v>347</v>
      </c>
      <c r="C8" s="169">
        <v>11000000</v>
      </c>
      <c r="D8" s="103"/>
      <c r="E8" s="103"/>
      <c r="F8" s="103"/>
      <c r="G8" s="104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2" t="s">
        <v>348</v>
      </c>
      <c r="C9" s="170">
        <v>6000000</v>
      </c>
      <c r="D9" s="105"/>
      <c r="E9" s="105"/>
      <c r="F9" s="105"/>
      <c r="G9" s="106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2" t="s">
        <v>349</v>
      </c>
      <c r="C10" s="170">
        <v>5000000</v>
      </c>
      <c r="D10" s="105"/>
      <c r="E10" s="105"/>
      <c r="F10" s="105"/>
      <c r="G10" s="106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3" t="s">
        <v>350</v>
      </c>
      <c r="C11" s="171">
        <v>2000000</v>
      </c>
      <c r="D11" s="110" t="s">
        <v>346</v>
      </c>
      <c r="E11" s="110"/>
      <c r="F11" s="110"/>
      <c r="G11" s="109"/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23" t="s">
        <v>342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23" t="s">
        <v>343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23" t="s">
        <v>344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168"/>
      <c r="D16" s="168"/>
      <c r="E16" s="168"/>
      <c r="F16" s="23"/>
      <c r="G16" s="114"/>
      <c r="H16" s="103"/>
      <c r="I16" s="104"/>
      <c r="J16" s="182"/>
      <c r="K16" s="182" t="s">
        <v>359</v>
      </c>
      <c r="L16" s="23"/>
      <c r="M16" s="24"/>
      <c r="N16" s="36"/>
      <c r="O16" s="36"/>
      <c r="P16" s="36"/>
      <c r="Q16" s="36"/>
    </row>
    <row r="17" spans="1:17" x14ac:dyDescent="0.25">
      <c r="A17" s="9"/>
      <c r="B17" s="114" t="s">
        <v>351</v>
      </c>
      <c r="C17" s="169"/>
      <c r="D17" s="172"/>
      <c r="E17" s="172">
        <v>130000000</v>
      </c>
      <c r="F17" s="23"/>
      <c r="G17" s="178" t="s">
        <v>361</v>
      </c>
      <c r="H17" s="110"/>
      <c r="I17" s="109"/>
      <c r="J17" s="186" t="s">
        <v>355</v>
      </c>
      <c r="K17" s="186" t="s">
        <v>360</v>
      </c>
      <c r="L17" s="23"/>
      <c r="M17" s="24"/>
      <c r="N17" s="36"/>
      <c r="O17" s="36"/>
      <c r="P17" s="36"/>
      <c r="Q17" s="36"/>
    </row>
    <row r="18" spans="1:17" x14ac:dyDescent="0.25">
      <c r="A18" s="9"/>
      <c r="B18" s="115" t="s">
        <v>352</v>
      </c>
      <c r="C18" s="170"/>
      <c r="D18" s="173"/>
      <c r="E18" s="173">
        <v>170000000</v>
      </c>
      <c r="F18" s="23"/>
      <c r="G18" s="115" t="s">
        <v>356</v>
      </c>
      <c r="H18" s="141"/>
      <c r="I18" s="142"/>
      <c r="J18" s="176">
        <v>0.2</v>
      </c>
      <c r="K18" s="176">
        <v>0.25</v>
      </c>
      <c r="L18" s="23"/>
      <c r="M18" s="24"/>
      <c r="N18" s="36"/>
      <c r="O18" s="36"/>
      <c r="P18" s="36"/>
      <c r="Q18" s="36"/>
    </row>
    <row r="19" spans="1:17" x14ac:dyDescent="0.25">
      <c r="A19" s="9"/>
      <c r="B19" s="115" t="s">
        <v>353</v>
      </c>
      <c r="C19" s="170"/>
      <c r="D19" s="173"/>
      <c r="E19" s="173">
        <v>200000000</v>
      </c>
      <c r="F19" s="23"/>
      <c r="G19" s="115" t="s">
        <v>357</v>
      </c>
      <c r="H19" s="141"/>
      <c r="I19" s="142"/>
      <c r="J19" s="176">
        <v>0.95</v>
      </c>
      <c r="K19" s="176">
        <v>0.9</v>
      </c>
      <c r="L19" s="23"/>
      <c r="M19" s="24"/>
      <c r="N19" s="36"/>
      <c r="O19" s="36"/>
      <c r="P19" s="36"/>
      <c r="Q19" s="36"/>
    </row>
    <row r="20" spans="1:17" x14ac:dyDescent="0.25">
      <c r="A20" s="9"/>
      <c r="B20" s="116" t="s">
        <v>354</v>
      </c>
      <c r="C20" s="171"/>
      <c r="D20" s="174"/>
      <c r="E20" s="174">
        <v>30000000</v>
      </c>
      <c r="F20" s="23"/>
      <c r="G20" s="116" t="s">
        <v>358</v>
      </c>
      <c r="H20" s="143"/>
      <c r="I20" s="144"/>
      <c r="J20" s="177">
        <v>1</v>
      </c>
      <c r="K20" s="177">
        <v>1</v>
      </c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175"/>
      <c r="Q21" s="175"/>
    </row>
    <row r="22" spans="1:17" x14ac:dyDescent="0.25">
      <c r="A22" s="9"/>
      <c r="B22" s="23" t="s">
        <v>362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23" t="s">
        <v>363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14"/>
      <c r="C25" s="103"/>
      <c r="D25" s="103"/>
      <c r="E25" s="104"/>
      <c r="F25" s="182" t="s">
        <v>366</v>
      </c>
      <c r="G25" s="182" t="s">
        <v>368</v>
      </c>
      <c r="H25" s="182" t="s">
        <v>370</v>
      </c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116"/>
      <c r="C26" s="110"/>
      <c r="D26" s="110"/>
      <c r="E26" s="109"/>
      <c r="F26" s="186" t="s">
        <v>367</v>
      </c>
      <c r="G26" s="186" t="s">
        <v>369</v>
      </c>
      <c r="H26" s="186" t="s">
        <v>371</v>
      </c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115" t="s">
        <v>372</v>
      </c>
      <c r="C27" s="105"/>
      <c r="D27" s="105"/>
      <c r="E27" s="106"/>
      <c r="F27" s="187">
        <v>10000000</v>
      </c>
      <c r="G27" s="187">
        <v>15000000</v>
      </c>
      <c r="H27" s="183">
        <v>2000000</v>
      </c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115" t="s">
        <v>373</v>
      </c>
      <c r="C28" s="105"/>
      <c r="D28" s="105"/>
      <c r="E28" s="106"/>
      <c r="F28" s="188">
        <v>0.6</v>
      </c>
      <c r="G28" s="188">
        <v>0.25</v>
      </c>
      <c r="H28" s="184">
        <v>1</v>
      </c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115" t="s">
        <v>374</v>
      </c>
      <c r="C29" s="105"/>
      <c r="D29" s="105"/>
      <c r="E29" s="106"/>
      <c r="F29" s="188">
        <v>0.15</v>
      </c>
      <c r="G29" s="188">
        <v>0.02</v>
      </c>
      <c r="H29" s="184">
        <v>0.01</v>
      </c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9"/>
      <c r="B30" s="116" t="s">
        <v>375</v>
      </c>
      <c r="C30" s="110"/>
      <c r="D30" s="110"/>
      <c r="E30" s="109"/>
      <c r="F30" s="189">
        <v>20000000</v>
      </c>
      <c r="G30" s="189">
        <v>1000000</v>
      </c>
      <c r="H30" s="185">
        <v>1200000</v>
      </c>
      <c r="I30" s="23"/>
      <c r="J30" s="23"/>
      <c r="K30" s="23"/>
      <c r="L30" s="23"/>
      <c r="M30" s="24"/>
      <c r="N30" s="36"/>
      <c r="O30" s="36"/>
      <c r="P30" s="36"/>
      <c r="Q30" s="36"/>
    </row>
    <row r="31" spans="1:17" x14ac:dyDescent="0.25">
      <c r="A31" s="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36"/>
      <c r="O31" s="36"/>
      <c r="P31" s="36"/>
      <c r="Q31" s="36"/>
    </row>
    <row r="32" spans="1:17" x14ac:dyDescent="0.25">
      <c r="A32" s="9"/>
      <c r="B32" s="23" t="s">
        <v>364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36"/>
      <c r="O32" s="36"/>
      <c r="P32" s="36"/>
      <c r="Q32" s="36"/>
    </row>
    <row r="33" spans="1:18" x14ac:dyDescent="0.25">
      <c r="A33" s="9"/>
      <c r="B33" s="23" t="s">
        <v>365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36"/>
      <c r="O33" s="36"/>
      <c r="P33" s="36"/>
      <c r="Q33" s="36"/>
    </row>
    <row r="34" spans="1:18" x14ac:dyDescent="0.25">
      <c r="A34" s="9"/>
      <c r="B34" s="23" t="s">
        <v>345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36"/>
      <c r="O34" s="36"/>
      <c r="P34" s="36"/>
      <c r="Q34" s="36"/>
    </row>
    <row r="35" spans="1:18" x14ac:dyDescent="0.25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36"/>
      <c r="O35" s="36"/>
      <c r="P35" s="36"/>
      <c r="Q35" s="36"/>
    </row>
    <row r="36" spans="1:18" x14ac:dyDescent="0.25">
      <c r="A36" s="30" t="s">
        <v>2</v>
      </c>
      <c r="B36" s="23" t="s">
        <v>332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8" ht="15.75" thickBot="1" x14ac:dyDescent="0.3">
      <c r="A37" s="41">
        <f>INDEX('Point Grid'!$C$8:$I$52,MATCH($A$1,'Point Grid'!$A$8:$A$52,0),MATCH(A36,'Point Grid'!$C$7:$I$7,0))</f>
        <v>0.75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179"/>
      <c r="Q37" s="179"/>
      <c r="R37" s="180"/>
    </row>
    <row r="38" spans="1:18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175"/>
      <c r="Q38" s="175"/>
      <c r="R38" s="181"/>
    </row>
    <row r="39" spans="1:18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175"/>
      <c r="Q39" s="175"/>
      <c r="R39" s="181"/>
    </row>
    <row r="40" spans="1:18" x14ac:dyDescent="0.25">
      <c r="A40" s="30" t="s">
        <v>3</v>
      </c>
      <c r="B40" s="34" t="s">
        <v>333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179"/>
      <c r="Q40" s="179"/>
      <c r="R40" s="180"/>
    </row>
    <row r="41" spans="1:18" ht="15.75" thickBot="1" x14ac:dyDescent="0.3">
      <c r="A41" s="41">
        <f>INDEX('Point Grid'!$C$8:$I$52,MATCH($A$1,'Point Grid'!$A$8:$A$52,0),MATCH(A40,'Point Grid'!$C$7:$I$7,0))</f>
        <v>1.5</v>
      </c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8" ht="15.75" thickBot="1" x14ac:dyDescent="0.3">
      <c r="A42" s="5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8" x14ac:dyDescent="0.25">
      <c r="A43" s="32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8" x14ac:dyDescent="0.25">
      <c r="A44" s="30" t="s">
        <v>4</v>
      </c>
      <c r="B44" s="40" t="s">
        <v>338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8" ht="15.75" thickBot="1" x14ac:dyDescent="0.3">
      <c r="A45" s="41">
        <f>INDEX('Point Grid'!$C$8:$I$52,MATCH($A$1,'Point Grid'!$A$8:$A$52,0),MATCH(A44,'Point Grid'!$C$7:$I$7,0))</f>
        <v>4</v>
      </c>
      <c r="B45" s="40" t="s">
        <v>339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8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8" x14ac:dyDescent="0.25">
      <c r="A47" s="32"/>
      <c r="B47" s="40" t="s">
        <v>334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8" x14ac:dyDescent="0.25">
      <c r="A48" s="32"/>
      <c r="B48" s="40" t="s">
        <v>335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40" t="s">
        <v>336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x14ac:dyDescent="0.25">
      <c r="A50" s="32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32"/>
      <c r="B51" s="34" t="s">
        <v>337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ht="15.75" thickBot="1" x14ac:dyDescent="0.3">
      <c r="A53" s="3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</sheetData>
  <mergeCells count="1">
    <mergeCell ref="L1:M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3" x14ac:dyDescent="0.25">
      <c r="A1" s="7">
        <v>26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195" t="s">
        <v>29</v>
      </c>
      <c r="M1" s="196"/>
    </row>
    <row r="2" spans="1:23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3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3" x14ac:dyDescent="0.25">
      <c r="A4" s="41">
        <f>INDEX('Point Grid'!B:B,MATCH(A1,'Point Grid'!A:A,0))</f>
        <v>3</v>
      </c>
      <c r="B4" s="23" t="s">
        <v>184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3" x14ac:dyDescent="0.25">
      <c r="A5" s="9"/>
      <c r="B5" s="23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3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3" x14ac:dyDescent="0.25">
      <c r="A7" s="9"/>
      <c r="B7" s="77"/>
      <c r="C7" s="66" t="s">
        <v>174</v>
      </c>
      <c r="D7" s="66"/>
      <c r="E7" s="67"/>
      <c r="F7" s="66" t="s">
        <v>175</v>
      </c>
      <c r="G7" s="66"/>
      <c r="H7" s="67"/>
      <c r="I7" s="34"/>
      <c r="J7" s="34"/>
      <c r="K7" s="34"/>
      <c r="L7" s="34"/>
      <c r="M7" s="37"/>
      <c r="N7" s="36"/>
      <c r="O7" s="36"/>
      <c r="P7" s="36"/>
      <c r="Q7" s="36"/>
    </row>
    <row r="8" spans="1:23" x14ac:dyDescent="0.25">
      <c r="A8" s="9"/>
      <c r="B8" s="78"/>
      <c r="C8" s="75" t="s">
        <v>176</v>
      </c>
      <c r="D8" s="75" t="s">
        <v>177</v>
      </c>
      <c r="E8" s="76" t="s">
        <v>178</v>
      </c>
      <c r="F8" s="75" t="s">
        <v>176</v>
      </c>
      <c r="G8" s="75" t="s">
        <v>177</v>
      </c>
      <c r="H8" s="76" t="s">
        <v>178</v>
      </c>
      <c r="I8" s="34"/>
      <c r="J8" s="34"/>
      <c r="K8" s="34"/>
      <c r="L8" s="34"/>
      <c r="M8" s="37"/>
      <c r="N8" s="36"/>
      <c r="O8" s="36"/>
      <c r="P8" s="36"/>
      <c r="Q8" s="36"/>
    </row>
    <row r="9" spans="1:23" x14ac:dyDescent="0.25">
      <c r="A9" s="9"/>
      <c r="B9" s="79" t="s">
        <v>179</v>
      </c>
      <c r="C9" s="70">
        <v>10000</v>
      </c>
      <c r="D9" s="70">
        <v>2000</v>
      </c>
      <c r="E9" s="71">
        <v>8000</v>
      </c>
      <c r="F9" s="70">
        <v>10000</v>
      </c>
      <c r="G9" s="70">
        <v>2600</v>
      </c>
      <c r="H9" s="71">
        <v>7400</v>
      </c>
      <c r="I9" s="65"/>
      <c r="J9" s="65"/>
      <c r="K9" s="34"/>
      <c r="L9" s="34"/>
      <c r="M9" s="37"/>
      <c r="N9" s="36"/>
      <c r="O9" s="36"/>
      <c r="P9" s="63"/>
      <c r="Q9" s="63"/>
      <c r="R9" s="64"/>
      <c r="U9" s="64"/>
      <c r="V9" s="64"/>
      <c r="W9" s="64"/>
    </row>
    <row r="10" spans="1:23" x14ac:dyDescent="0.25">
      <c r="A10" s="9"/>
      <c r="B10" s="79" t="s">
        <v>180</v>
      </c>
      <c r="C10" s="70">
        <v>3000</v>
      </c>
      <c r="D10" s="70">
        <v>600</v>
      </c>
      <c r="E10" s="71">
        <v>2400</v>
      </c>
      <c r="F10" s="70">
        <v>3000</v>
      </c>
      <c r="G10" s="70">
        <v>0</v>
      </c>
      <c r="H10" s="71">
        <v>3000</v>
      </c>
      <c r="I10" s="65"/>
      <c r="J10" s="65"/>
      <c r="K10" s="34"/>
      <c r="L10" s="34"/>
      <c r="M10" s="37"/>
      <c r="N10" s="36"/>
      <c r="O10" s="36"/>
      <c r="P10" s="63"/>
      <c r="Q10" s="36"/>
      <c r="R10" s="64"/>
      <c r="U10" s="64"/>
      <c r="W10" s="64"/>
    </row>
    <row r="11" spans="1:23" x14ac:dyDescent="0.25">
      <c r="A11" s="9"/>
      <c r="B11" s="80" t="s">
        <v>181</v>
      </c>
      <c r="C11" s="72">
        <v>2000</v>
      </c>
      <c r="D11" s="72">
        <v>400</v>
      </c>
      <c r="E11" s="73">
        <v>1600</v>
      </c>
      <c r="F11" s="72">
        <v>2000</v>
      </c>
      <c r="G11" s="72">
        <v>0</v>
      </c>
      <c r="H11" s="73">
        <v>2000</v>
      </c>
      <c r="I11" s="65"/>
      <c r="J11" s="65"/>
      <c r="K11" s="34"/>
      <c r="L11" s="34"/>
      <c r="M11" s="37"/>
      <c r="N11" s="36"/>
      <c r="O11" s="36"/>
      <c r="P11" s="63"/>
      <c r="Q11" s="36"/>
      <c r="R11" s="64"/>
      <c r="U11" s="64"/>
      <c r="W11" s="64"/>
    </row>
    <row r="12" spans="1:23" x14ac:dyDescent="0.25">
      <c r="A12" s="9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23" x14ac:dyDescent="0.25">
      <c r="A13" s="9"/>
      <c r="B13" s="40" t="s">
        <v>182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23" x14ac:dyDescent="0.25">
      <c r="A14" s="9"/>
      <c r="B14" s="40" t="s">
        <v>183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23" x14ac:dyDescent="0.25">
      <c r="A15" s="9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23" x14ac:dyDescent="0.25">
      <c r="A16" s="30" t="s">
        <v>2</v>
      </c>
      <c r="B16" s="40" t="s">
        <v>186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41">
        <f>INDEX('Point Grid'!$C$8:$I$52,MATCH($A$1,'Point Grid'!$A$8:$A$52,0),MATCH(A16,'Point Grid'!$C$7:$I$7,0))</f>
        <v>0.5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5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0" t="s">
        <v>3</v>
      </c>
      <c r="B20" s="40" t="s">
        <v>187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41">
        <f>INDEX('Point Grid'!$C$8:$I$52,MATCH($A$1,'Point Grid'!$A$8:$A$52,0),MATCH(A20,'Point Grid'!$C$7:$I$7,0))</f>
        <v>1.5</v>
      </c>
      <c r="B21" s="62" t="s">
        <v>188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5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0" t="s">
        <v>4</v>
      </c>
      <c r="B24" s="40" t="s">
        <v>189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41">
        <f>INDEX('Point Grid'!$C$8:$I$52,MATCH($A$1,'Point Grid'!$A$8:$A$52,0),MATCH(A24,'Point Grid'!$C$7:$I$7,0))</f>
        <v>1</v>
      </c>
      <c r="B25" s="40" t="s">
        <v>190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5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3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2024-10-09T10:53:58Z</dcterms:modified>
</cp:coreProperties>
</file>