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ractice exams\Exam 2 (6U)\"/>
    </mc:Choice>
  </mc:AlternateContent>
  <bookViews>
    <workbookView xWindow="0" yWindow="0" windowWidth="24000" windowHeight="9735" tabRatio="629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40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27" r:id="rId2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35" l="1"/>
  <c r="V21" i="35"/>
  <c r="S17" i="35"/>
  <c r="S24" i="35" s="1"/>
  <c r="W14" i="35"/>
  <c r="U14" i="35"/>
  <c r="S14" i="35"/>
  <c r="W13" i="35"/>
  <c r="U13" i="35"/>
  <c r="S13" i="35"/>
  <c r="W12" i="35"/>
  <c r="U12" i="35"/>
  <c r="S12" i="35"/>
  <c r="W11" i="35"/>
  <c r="U11" i="35"/>
  <c r="S11" i="35"/>
  <c r="S15" i="35" s="1"/>
  <c r="W10" i="35"/>
  <c r="U10" i="35"/>
  <c r="S10" i="35"/>
  <c r="V22" i="35" l="1"/>
  <c r="O6" i="35"/>
  <c r="Q26" i="35"/>
  <c r="S6" i="35" s="1"/>
  <c r="S14" i="30"/>
  <c r="O7" i="35" l="1"/>
  <c r="N3" i="35" s="1"/>
  <c r="N24" i="35"/>
  <c r="Q24" i="35"/>
  <c r="Q41" i="30"/>
  <c r="N30" i="1" l="1"/>
  <c r="M30" i="1"/>
  <c r="O58" i="29"/>
  <c r="R60" i="29" s="1"/>
  <c r="A7" i="29"/>
  <c r="O49" i="29"/>
  <c r="O50" i="29" s="1"/>
  <c r="O51" i="29" s="1"/>
  <c r="O56" i="29" s="1"/>
  <c r="O60" i="29" s="1"/>
  <c r="O41" i="29"/>
  <c r="Q45" i="29"/>
  <c r="O33" i="29"/>
  <c r="O37" i="29" s="1"/>
  <c r="O36" i="54"/>
  <c r="O25" i="54"/>
  <c r="N25" i="54"/>
  <c r="O24" i="54"/>
  <c r="N24" i="54"/>
  <c r="O23" i="54"/>
  <c r="N23" i="54"/>
  <c r="O22" i="54"/>
  <c r="O26" i="54" s="1"/>
  <c r="P29" i="54" s="1"/>
  <c r="P30" i="54" s="1"/>
  <c r="T36" i="54" s="1"/>
  <c r="N22" i="54"/>
  <c r="N26" i="54" s="1"/>
  <c r="T29" i="54" s="1"/>
  <c r="O61" i="29" l="1"/>
  <c r="O37" i="54"/>
  <c r="O24" i="53"/>
  <c r="S24" i="53"/>
  <c r="U28" i="53"/>
  <c r="S28" i="53"/>
  <c r="O28" i="53"/>
  <c r="U24" i="53"/>
  <c r="S71" i="29" l="1"/>
  <c r="M67" i="29"/>
  <c r="R67" i="29"/>
  <c r="O25" i="53"/>
  <c r="T33" i="53" s="1"/>
  <c r="O29" i="53"/>
  <c r="P71" i="29" l="1"/>
  <c r="N73" i="29"/>
  <c r="N18" i="29" s="1"/>
  <c r="Q67" i="29"/>
  <c r="T35" i="53"/>
  <c r="T34" i="53"/>
  <c r="M38" i="53" s="1"/>
  <c r="O13" i="1" l="1"/>
  <c r="A15" i="51"/>
  <c r="L43" i="30" l="1"/>
  <c r="M55" i="23"/>
  <c r="O5" i="23"/>
  <c r="O9" i="23" s="1"/>
  <c r="R24" i="23"/>
  <c r="N26" i="23" s="1"/>
  <c r="T26" i="23" s="1"/>
  <c r="Q29" i="20"/>
  <c r="R26" i="39"/>
  <c r="R27" i="39"/>
  <c r="R28" i="39"/>
  <c r="P22" i="39"/>
  <c r="T22" i="39" s="1"/>
  <c r="L22" i="39"/>
  <c r="L21" i="39"/>
  <c r="P20" i="39"/>
  <c r="T20" i="39" s="1"/>
  <c r="L20" i="39"/>
  <c r="P19" i="39"/>
  <c r="T19" i="39" s="1"/>
  <c r="L19" i="39"/>
  <c r="P18" i="39"/>
  <c r="R18" i="39" s="1"/>
  <c r="L18" i="39"/>
  <c r="P17" i="39"/>
  <c r="T17" i="39" s="1"/>
  <c r="L17" i="39"/>
  <c r="P16" i="39"/>
  <c r="R16" i="39" s="1"/>
  <c r="L16" i="39"/>
  <c r="P15" i="39"/>
  <c r="R15" i="39" s="1"/>
  <c r="L15" i="39"/>
  <c r="P14" i="39"/>
  <c r="T14" i="39" s="1"/>
  <c r="L14" i="39"/>
  <c r="P13" i="39"/>
  <c r="R13" i="39" s="1"/>
  <c r="L13" i="39"/>
  <c r="P12" i="39"/>
  <c r="R12" i="39" s="1"/>
  <c r="L12" i="39"/>
  <c r="P11" i="39"/>
  <c r="R11" i="39" s="1"/>
  <c r="L11" i="39"/>
  <c r="P10" i="39"/>
  <c r="L10" i="39"/>
  <c r="P9" i="39"/>
  <c r="R9" i="39" s="1"/>
  <c r="L9" i="39"/>
  <c r="P8" i="39"/>
  <c r="R8" i="39" s="1"/>
  <c r="L8" i="39"/>
  <c r="L7" i="39"/>
  <c r="P6" i="39"/>
  <c r="T6" i="39" s="1"/>
  <c r="L24" i="40"/>
  <c r="L23" i="40"/>
  <c r="L22" i="40"/>
  <c r="L21" i="40"/>
  <c r="L20" i="40"/>
  <c r="L19" i="40"/>
  <c r="L18" i="40"/>
  <c r="L17" i="40"/>
  <c r="K27" i="41"/>
  <c r="L26" i="41"/>
  <c r="K26" i="41"/>
  <c r="M25" i="41"/>
  <c r="L25" i="41"/>
  <c r="K25" i="41"/>
  <c r="J25" i="41"/>
  <c r="J26" i="41" s="1"/>
  <c r="J27" i="41" s="1"/>
  <c r="N24" i="41"/>
  <c r="M24" i="41"/>
  <c r="L24" i="41"/>
  <c r="K24" i="41"/>
  <c r="L23" i="41"/>
  <c r="M23" i="41" s="1"/>
  <c r="N23" i="41" s="1"/>
  <c r="J15" i="41"/>
  <c r="J16" i="41" s="1"/>
  <c r="J17" i="41" s="1"/>
  <c r="L13" i="41"/>
  <c r="M13" i="41" s="1"/>
  <c r="N13" i="41" s="1"/>
  <c r="N9" i="41"/>
  <c r="K17" i="41" s="1"/>
  <c r="N8" i="41"/>
  <c r="L16" i="41" s="1"/>
  <c r="M8" i="41"/>
  <c r="K16" i="41" s="1"/>
  <c r="N7" i="41"/>
  <c r="M15" i="41" s="1"/>
  <c r="M7" i="41"/>
  <c r="L15" i="41" s="1"/>
  <c r="L7" i="41"/>
  <c r="K15" i="41" s="1"/>
  <c r="J7" i="41"/>
  <c r="J8" i="41" s="1"/>
  <c r="J9" i="41" s="1"/>
  <c r="N6" i="41"/>
  <c r="N14" i="41" s="1"/>
  <c r="M6" i="41"/>
  <c r="M14" i="41" s="1"/>
  <c r="L6" i="41"/>
  <c r="L14" i="41" s="1"/>
  <c r="K6" i="41"/>
  <c r="K14" i="41" s="1"/>
  <c r="K5" i="41"/>
  <c r="L5" i="41" s="1"/>
  <c r="M5" i="41" s="1"/>
  <c r="N5" i="41" s="1"/>
  <c r="L26" i="20" l="1"/>
  <c r="O9" i="20"/>
  <c r="L27" i="20"/>
  <c r="O10" i="20"/>
  <c r="L25" i="20"/>
  <c r="O8" i="20"/>
  <c r="L28" i="20"/>
  <c r="O11" i="20"/>
  <c r="M8" i="20"/>
  <c r="M9" i="20"/>
  <c r="M11" i="20"/>
  <c r="N8" i="20"/>
  <c r="R8" i="20" s="1"/>
  <c r="S8" i="20" s="1"/>
  <c r="N9" i="20"/>
  <c r="N10" i="20"/>
  <c r="N11" i="20"/>
  <c r="M10" i="20"/>
  <c r="L8" i="20"/>
  <c r="L9" i="20"/>
  <c r="P9" i="20" s="1"/>
  <c r="Q9" i="20" s="1"/>
  <c r="M26" i="20" s="1"/>
  <c r="O26" i="20" s="1"/>
  <c r="L10" i="20"/>
  <c r="L11" i="20"/>
  <c r="P11" i="20" s="1"/>
  <c r="Q11" i="20" s="1"/>
  <c r="M28" i="20" s="1"/>
  <c r="N28" i="20" s="1"/>
  <c r="P23" i="39"/>
  <c r="T23" i="39"/>
  <c r="R10" i="39"/>
  <c r="R23" i="39" s="1"/>
  <c r="N26" i="20" l="1"/>
  <c r="O28" i="20"/>
  <c r="R11" i="20"/>
  <c r="S11" i="20" s="1"/>
  <c r="P28" i="20" s="1"/>
  <c r="R28" i="20" s="1"/>
  <c r="N27" i="20"/>
  <c r="P25" i="20"/>
  <c r="R25" i="20" s="1"/>
  <c r="R10" i="20"/>
  <c r="S10" i="20" s="1"/>
  <c r="P27" i="20" s="1"/>
  <c r="R27" i="20" s="1"/>
  <c r="P10" i="20"/>
  <c r="Q10" i="20" s="1"/>
  <c r="M27" i="20" s="1"/>
  <c r="O27" i="20" s="1"/>
  <c r="P8" i="20"/>
  <c r="Q8" i="20" s="1"/>
  <c r="R9" i="20"/>
  <c r="S9" i="20" s="1"/>
  <c r="P26" i="20" s="1"/>
  <c r="R26" i="20" s="1"/>
  <c r="V23" i="39"/>
  <c r="M3" i="39" s="1"/>
  <c r="Q12" i="20" l="1"/>
  <c r="M25" i="20"/>
  <c r="R29" i="20"/>
  <c r="S12" i="20"/>
  <c r="O25" i="20" l="1"/>
  <c r="O29" i="20" s="1"/>
  <c r="N25" i="20"/>
  <c r="N29" i="20" s="1"/>
  <c r="S42" i="38" l="1"/>
  <c r="Q42" i="38"/>
  <c r="U34" i="38"/>
  <c r="U44" i="38" s="1"/>
  <c r="U33" i="38"/>
  <c r="W42" i="38" s="1"/>
  <c r="S33" i="38"/>
  <c r="U42" i="38" s="1"/>
  <c r="U25" i="38"/>
  <c r="S25" i="38"/>
  <c r="P25" i="38"/>
  <c r="P26" i="38" s="1"/>
  <c r="V12" i="38"/>
  <c r="T12" i="38"/>
  <c r="Q12" i="38"/>
  <c r="O12" i="38"/>
  <c r="S15" i="38" s="1"/>
  <c r="P44" i="38" l="1"/>
  <c r="P34" i="38"/>
  <c r="W28" i="38"/>
  <c r="P4" i="38" s="1"/>
  <c r="R28" i="38"/>
  <c r="O13" i="38"/>
  <c r="N4" i="38" s="1"/>
  <c r="N6" i="38" l="1"/>
  <c r="P12" i="37" l="1"/>
  <c r="Q12" i="37"/>
  <c r="R12" i="37" s="1"/>
  <c r="V34" i="27" l="1"/>
  <c r="T34" i="27"/>
  <c r="N3" i="36" l="1"/>
  <c r="L10" i="36" l="1"/>
  <c r="N6" i="36"/>
  <c r="N4" i="36"/>
  <c r="L8" i="36" l="1"/>
  <c r="Q21" i="30"/>
  <c r="S25" i="37" l="1"/>
  <c r="S24" i="37"/>
  <c r="P24" i="37" s="1"/>
  <c r="P23" i="37" s="1"/>
  <c r="P22" i="37" s="1"/>
  <c r="L22" i="37" s="1"/>
  <c r="M22" i="37" s="1"/>
  <c r="L21" i="37"/>
  <c r="M21" i="37" s="1"/>
  <c r="L20" i="37"/>
  <c r="L18" i="37"/>
  <c r="M18" i="37" s="1"/>
  <c r="L17" i="37"/>
  <c r="M17" i="37" s="1"/>
  <c r="L15" i="37"/>
  <c r="M15" i="37" s="1"/>
  <c r="L14" i="37"/>
  <c r="M14" i="37" s="1"/>
  <c r="L13" i="37"/>
  <c r="M13" i="37" s="1"/>
  <c r="P14" i="37"/>
  <c r="P13" i="37"/>
  <c r="P10" i="37"/>
  <c r="L10" i="37" s="1"/>
  <c r="L9" i="37"/>
  <c r="M9" i="37" s="1"/>
  <c r="L8" i="37"/>
  <c r="M8" i="37" s="1"/>
  <c r="L7" i="37"/>
  <c r="M7" i="37" s="1"/>
  <c r="R47" i="23"/>
  <c r="P47" i="23"/>
  <c r="R44" i="23"/>
  <c r="V39" i="23"/>
  <c r="T39" i="23"/>
  <c r="P24" i="23"/>
  <c r="R21" i="23"/>
  <c r="P21" i="23"/>
  <c r="N22" i="23" s="1"/>
  <c r="N21" i="23"/>
  <c r="Q7" i="23"/>
  <c r="O7" i="23"/>
  <c r="S4" i="23"/>
  <c r="Q4" i="23"/>
  <c r="O4" i="23"/>
  <c r="P45" i="23"/>
  <c r="U40" i="23"/>
  <c r="Q41" i="23" s="1"/>
  <c r="O25" i="30"/>
  <c r="Q10" i="30"/>
  <c r="N10" i="30"/>
  <c r="Q14" i="30"/>
  <c r="Q13" i="30"/>
  <c r="N11" i="30" l="1"/>
  <c r="S13" i="30" s="1"/>
  <c r="M10" i="37"/>
  <c r="T5" i="37" s="1"/>
  <c r="M20" i="37"/>
  <c r="W12" i="37" s="1"/>
  <c r="L12" i="37"/>
  <c r="M12" i="37" s="1"/>
  <c r="U14" i="37"/>
  <c r="U22" i="37"/>
  <c r="U8" i="37"/>
  <c r="T9" i="23"/>
  <c r="M26" i="23"/>
  <c r="P48" i="23"/>
  <c r="U14" i="30"/>
  <c r="N27" i="30" s="1"/>
  <c r="U13" i="30"/>
  <c r="O21" i="30"/>
  <c r="O22" i="30" s="1"/>
  <c r="M25" i="30" s="1"/>
  <c r="Q25" i="30" s="1"/>
  <c r="N27" i="27"/>
  <c r="N13" i="27"/>
  <c r="N29" i="27" s="1"/>
  <c r="N36" i="27" s="1"/>
  <c r="N12" i="27"/>
  <c r="N28" i="27" s="1"/>
  <c r="N35" i="27" s="1"/>
  <c r="O12" i="27"/>
  <c r="O28" i="27" s="1"/>
  <c r="O11" i="27"/>
  <c r="O27" i="27" s="1"/>
  <c r="P11" i="27"/>
  <c r="P27" i="27" s="1"/>
  <c r="N11" i="27"/>
  <c r="N18" i="27" s="1"/>
  <c r="T18" i="27"/>
  <c r="R18" i="27"/>
  <c r="N19" i="27"/>
  <c r="P18" i="27" l="1"/>
  <c r="N34" i="27"/>
  <c r="U18" i="37"/>
  <c r="V5" i="37"/>
  <c r="U7" i="37"/>
  <c r="S41" i="30"/>
  <c r="U41" i="30" s="1"/>
  <c r="L44" i="30" s="1"/>
  <c r="O34" i="27"/>
  <c r="O35" i="27"/>
  <c r="O19" i="27"/>
  <c r="N20" i="27"/>
  <c r="O18" i="27"/>
  <c r="R34" i="27"/>
  <c r="P34" i="27" s="1"/>
  <c r="S402" i="38"/>
  <c r="Q402" i="38"/>
  <c r="U394" i="38"/>
  <c r="U404" i="38" s="1"/>
  <c r="U393" i="38"/>
  <c r="W402" i="38" s="1"/>
  <c r="S393" i="38"/>
  <c r="U402" i="38" s="1"/>
  <c r="U385" i="38"/>
  <c r="S385" i="38"/>
  <c r="P385" i="38"/>
  <c r="P386" i="38" s="1"/>
  <c r="T376" i="38"/>
  <c r="T375" i="38"/>
  <c r="Q374" i="38"/>
  <c r="P375" i="38" s="1"/>
  <c r="P376" i="38" s="1"/>
  <c r="O374" i="38"/>
  <c r="T378" i="38" s="1"/>
  <c r="S342" i="38"/>
  <c r="Q342" i="38"/>
  <c r="U334" i="38"/>
  <c r="U344" i="38" s="1"/>
  <c r="U333" i="38"/>
  <c r="W342" i="38" s="1"/>
  <c r="S333" i="38"/>
  <c r="U342" i="38" s="1"/>
  <c r="U325" i="38"/>
  <c r="S325" i="38"/>
  <c r="P325" i="38"/>
  <c r="T316" i="38"/>
  <c r="T315" i="38"/>
  <c r="Q314" i="38"/>
  <c r="P315" i="38" s="1"/>
  <c r="P316" i="38" s="1"/>
  <c r="O314" i="38"/>
  <c r="S282" i="38"/>
  <c r="Q282" i="38"/>
  <c r="U274" i="38"/>
  <c r="U284" i="38" s="1"/>
  <c r="U273" i="38"/>
  <c r="W282" i="38" s="1"/>
  <c r="S273" i="38"/>
  <c r="U282" i="38" s="1"/>
  <c r="U265" i="38"/>
  <c r="S265" i="38"/>
  <c r="P265" i="38"/>
  <c r="T256" i="38"/>
  <c r="T255" i="38"/>
  <c r="Q254" i="38"/>
  <c r="P255" i="38" s="1"/>
  <c r="P256" i="38" s="1"/>
  <c r="O254" i="38"/>
  <c r="T258" i="38" s="1"/>
  <c r="S222" i="38"/>
  <c r="Q222" i="38"/>
  <c r="U214" i="38"/>
  <c r="U224" i="38" s="1"/>
  <c r="U213" i="38"/>
  <c r="W222" i="38" s="1"/>
  <c r="S213" i="38"/>
  <c r="U222" i="38" s="1"/>
  <c r="U205" i="38"/>
  <c r="S205" i="38"/>
  <c r="P205" i="38"/>
  <c r="T196" i="38"/>
  <c r="T195" i="38"/>
  <c r="Q194" i="38"/>
  <c r="O194" i="38"/>
  <c r="T198" i="38" s="1"/>
  <c r="S162" i="38"/>
  <c r="Q162" i="38"/>
  <c r="U154" i="38"/>
  <c r="U164" i="38" s="1"/>
  <c r="U153" i="38"/>
  <c r="W162" i="38" s="1"/>
  <c r="S153" i="38"/>
  <c r="U162" i="38" s="1"/>
  <c r="U145" i="38"/>
  <c r="S145" i="38"/>
  <c r="P145" i="38"/>
  <c r="T136" i="38"/>
  <c r="T135" i="38"/>
  <c r="Q134" i="38"/>
  <c r="P135" i="38" s="1"/>
  <c r="P136" i="38" s="1"/>
  <c r="O134" i="38"/>
  <c r="T138" i="38" s="1"/>
  <c r="S102" i="38"/>
  <c r="Q102" i="38"/>
  <c r="U94" i="38"/>
  <c r="U104" i="38" s="1"/>
  <c r="U93" i="38"/>
  <c r="W102" i="38" s="1"/>
  <c r="S93" i="38"/>
  <c r="U102" i="38" s="1"/>
  <c r="U85" i="38"/>
  <c r="S85" i="38"/>
  <c r="P85" i="38"/>
  <c r="T76" i="38"/>
  <c r="T75" i="38"/>
  <c r="Q74" i="38"/>
  <c r="P75" i="38" s="1"/>
  <c r="P76" i="38" s="1"/>
  <c r="O74" i="38"/>
  <c r="P4" i="40"/>
  <c r="O258" i="38" l="1"/>
  <c r="N244" i="38" s="1"/>
  <c r="P86" i="38"/>
  <c r="W88" i="38" s="1"/>
  <c r="P64" i="38" s="1"/>
  <c r="P206" i="38"/>
  <c r="R208" i="38" s="1"/>
  <c r="P326" i="38"/>
  <c r="W328" i="38" s="1"/>
  <c r="P304" i="38" s="1"/>
  <c r="O318" i="38"/>
  <c r="N304" i="38" s="1"/>
  <c r="P344" i="38"/>
  <c r="O78" i="38"/>
  <c r="N64" i="38" s="1"/>
  <c r="T78" i="38"/>
  <c r="P146" i="38"/>
  <c r="R148" i="38" s="1"/>
  <c r="P266" i="38"/>
  <c r="R268" i="38" s="1"/>
  <c r="P394" i="38"/>
  <c r="P404" i="38"/>
  <c r="P164" i="38"/>
  <c r="T318" i="38"/>
  <c r="P154" i="38"/>
  <c r="W388" i="38"/>
  <c r="P364" i="38" s="1"/>
  <c r="R388" i="38"/>
  <c r="P104" i="38"/>
  <c r="P284" i="38"/>
  <c r="W148" i="38"/>
  <c r="P124" i="38" s="1"/>
  <c r="P224" i="38"/>
  <c r="P94" i="38"/>
  <c r="P195" i="38"/>
  <c r="P196" i="38" s="1"/>
  <c r="P334" i="38"/>
  <c r="O138" i="38"/>
  <c r="N124" i="38" s="1"/>
  <c r="P274" i="38"/>
  <c r="O378" i="38"/>
  <c r="N364" i="38" s="1"/>
  <c r="N366" i="38" s="1"/>
  <c r="P214" i="38"/>
  <c r="P8" i="1"/>
  <c r="O28" i="1"/>
  <c r="N28" i="1"/>
  <c r="P27" i="1"/>
  <c r="O27" i="1"/>
  <c r="R26" i="1"/>
  <c r="Q26" i="1"/>
  <c r="P26" i="1"/>
  <c r="O26" i="1"/>
  <c r="Q24" i="1"/>
  <c r="P24" i="1"/>
  <c r="O24" i="1"/>
  <c r="O21" i="1"/>
  <c r="P18" i="1"/>
  <c r="O17" i="1"/>
  <c r="N17" i="1"/>
  <c r="P16" i="1"/>
  <c r="O16" i="1"/>
  <c r="P14" i="1"/>
  <c r="O14" i="1"/>
  <c r="P12" i="1"/>
  <c r="P9" i="1"/>
  <c r="O9" i="1"/>
  <c r="M28" i="1"/>
  <c r="A26" i="23"/>
  <c r="A22" i="23"/>
  <c r="A18" i="23"/>
  <c r="A7" i="22"/>
  <c r="A33" i="21"/>
  <c r="A26" i="21"/>
  <c r="A19" i="21"/>
  <c r="A15" i="21"/>
  <c r="A20" i="54"/>
  <c r="A16" i="54"/>
  <c r="A12" i="54"/>
  <c r="A7" i="54"/>
  <c r="A41" i="37"/>
  <c r="A24" i="40"/>
  <c r="A20" i="40"/>
  <c r="A36" i="41"/>
  <c r="A32" i="41"/>
  <c r="A28" i="41"/>
  <c r="A19" i="42"/>
  <c r="A15" i="42"/>
  <c r="A15" i="50"/>
  <c r="A19" i="50"/>
  <c r="A19" i="52"/>
  <c r="W268" i="38" l="1"/>
  <c r="P244" i="38" s="1"/>
  <c r="N246" i="38" s="1"/>
  <c r="W208" i="38"/>
  <c r="P184" i="38" s="1"/>
  <c r="R328" i="38"/>
  <c r="N126" i="38"/>
  <c r="N306" i="38"/>
  <c r="R88" i="38"/>
  <c r="N66" i="38"/>
  <c r="O198" i="38"/>
  <c r="N184" i="38" s="1"/>
  <c r="N186" i="38" s="1"/>
  <c r="O31" i="1"/>
  <c r="N31" i="1"/>
  <c r="A15" i="28"/>
  <c r="A11" i="28"/>
  <c r="A7" i="28"/>
  <c r="A11" i="2" l="1"/>
  <c r="M12" i="1"/>
  <c r="N12" i="1"/>
  <c r="O12" i="1"/>
  <c r="M13" i="1"/>
  <c r="N13" i="1"/>
  <c r="M14" i="1"/>
  <c r="N14" i="1"/>
  <c r="M15" i="1"/>
  <c r="N15" i="1"/>
  <c r="O15" i="1"/>
  <c r="P15" i="1"/>
  <c r="M16" i="1"/>
  <c r="N16" i="1"/>
  <c r="M17" i="1"/>
  <c r="M18" i="1"/>
  <c r="N18" i="1"/>
  <c r="O18" i="1"/>
  <c r="M19" i="1"/>
  <c r="M20" i="1"/>
  <c r="M21" i="1"/>
  <c r="N21" i="1"/>
  <c r="M22" i="1"/>
  <c r="N22" i="1"/>
  <c r="M23" i="1"/>
  <c r="M24" i="1"/>
  <c r="N24" i="1"/>
  <c r="M25" i="1"/>
  <c r="M26" i="1"/>
  <c r="N26" i="1"/>
  <c r="M27" i="1"/>
  <c r="N27" i="1"/>
  <c r="M29" i="1"/>
  <c r="N29" i="1"/>
  <c r="O29" i="1"/>
  <c r="M31" i="1"/>
  <c r="M32" i="1"/>
  <c r="N32" i="1"/>
  <c r="M8" i="1"/>
  <c r="N8" i="1"/>
  <c r="O8" i="1"/>
  <c r="M9" i="1"/>
  <c r="N9" i="1"/>
  <c r="M10" i="1"/>
  <c r="M11" i="1"/>
  <c r="N11" i="1"/>
  <c r="O11" i="1"/>
  <c r="A15" i="52"/>
  <c r="A19" i="49"/>
  <c r="A15" i="49"/>
  <c r="M2" i="1" l="1" a="1"/>
  <c r="M2" i="1" s="1"/>
  <c r="P2" i="1" s="1"/>
  <c r="A15" i="4" l="1"/>
  <c r="A7" i="4"/>
  <c r="A7" i="5"/>
  <c r="A15" i="53"/>
  <c r="A11" i="53"/>
  <c r="A7" i="53"/>
  <c r="A11" i="52"/>
  <c r="A7" i="52"/>
  <c r="A11" i="51"/>
  <c r="A7" i="51"/>
  <c r="A11" i="50"/>
  <c r="A7" i="50"/>
  <c r="A11" i="49"/>
  <c r="A7" i="49"/>
  <c r="A11" i="42"/>
  <c r="A7" i="42"/>
  <c r="A15" i="40"/>
  <c r="A11" i="40"/>
  <c r="A37" i="37"/>
  <c r="A33" i="37"/>
  <c r="A20" i="36"/>
  <c r="A16" i="36"/>
  <c r="A11" i="21"/>
  <c r="A7" i="21"/>
  <c r="A29" i="30"/>
  <c r="A25" i="30"/>
  <c r="A21" i="30"/>
  <c r="A11" i="29"/>
  <c r="A25" i="27"/>
  <c r="A21" i="27"/>
  <c r="A15" i="2"/>
  <c r="A7" i="2"/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8" i="1"/>
  <c r="M3" i="1" l="1"/>
  <c r="A4" i="27"/>
  <c r="A4" i="28"/>
  <c r="A4" i="29"/>
  <c r="A4" i="30"/>
  <c r="A4" i="23"/>
  <c r="A4" i="22"/>
  <c r="A4" i="21"/>
  <c r="A4" i="20"/>
  <c r="A4" i="54"/>
  <c r="A4" i="36"/>
  <c r="A4" i="37"/>
  <c r="A4" i="38"/>
  <c r="A4" i="39"/>
  <c r="A4" i="40"/>
  <c r="A4" i="41"/>
  <c r="A4" i="42"/>
  <c r="A4" i="49"/>
  <c r="A4" i="50"/>
  <c r="A4" i="51"/>
  <c r="A4" i="52"/>
  <c r="A4" i="53"/>
  <c r="L26" i="1" l="1"/>
  <c r="L32" i="1"/>
  <c r="L31" i="1"/>
  <c r="L30" i="1"/>
  <c r="L29" i="1"/>
  <c r="L28" i="1"/>
  <c r="L27" i="1"/>
  <c r="J15" i="1"/>
  <c r="J14" i="1"/>
  <c r="J17" i="1"/>
  <c r="J11" i="1"/>
  <c r="J20" i="1"/>
  <c r="J12" i="1"/>
  <c r="J19" i="1"/>
  <c r="J31" i="1"/>
  <c r="J26" i="1"/>
  <c r="J16" i="1"/>
  <c r="J9" i="1"/>
  <c r="J27" i="1"/>
  <c r="J28" i="1"/>
  <c r="J23" i="1"/>
  <c r="J30" i="1"/>
  <c r="J21" i="1"/>
  <c r="J13" i="1"/>
  <c r="J25" i="1"/>
  <c r="J29" i="1"/>
  <c r="J24" i="1"/>
  <c r="J32" i="1"/>
  <c r="J18" i="1"/>
  <c r="J22" i="1"/>
  <c r="J10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A4" i="4"/>
  <c r="A4" i="5"/>
  <c r="J8" i="1"/>
  <c r="A4" i="2" l="1"/>
</calcChain>
</file>

<file path=xl/sharedStrings.xml><?xml version="1.0" encoding="utf-8"?>
<sst xmlns="http://schemas.openxmlformats.org/spreadsheetml/2006/main" count="2725" uniqueCount="949">
  <si>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</si>
  <si>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</si>
  <si>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</si>
  <si>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</si>
  <si>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</si>
  <si>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</si>
  <si>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</si>
  <si>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</si>
  <si>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</si>
  <si>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</si>
  <si>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</si>
  <si>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</si>
  <si>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</si>
  <si>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</si>
  <si>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</si>
  <si>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</si>
  <si>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</si>
  <si>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t>3.) Answer each question either to the side or below the grey question area.</t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</si>
  <si>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</si>
  <si>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</si>
  <si>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</si>
  <si>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</si>
  <si>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</si>
  <si>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t>slay the beast</t>
  </si>
  <si>
    <t>Return to Point Grid</t>
  </si>
  <si>
    <t>Pts Achieved</t>
  </si>
  <si>
    <t>Pts Available</t>
  </si>
  <si>
    <t>A</t>
  </si>
  <si>
    <t>B</t>
  </si>
  <si>
    <t>Dividends to policyholders</t>
  </si>
  <si>
    <t>D</t>
  </si>
  <si>
    <t>E</t>
  </si>
  <si>
    <t>F</t>
  </si>
  <si>
    <t>G</t>
  </si>
  <si>
    <t>Total Liabilities</t>
  </si>
  <si>
    <t>Surplus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</si>
  <si>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</si>
  <si>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</si>
  <si>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</si>
  <si>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</si>
  <si>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</si>
  <si>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r>
      <t xml:space="preserve">9.) Use the </t>
    </r>
    <r>
      <rPr>
        <u/>
        <sz val="11"/>
        <color theme="1"/>
        <rFont val="Calibri"/>
        <family val="2"/>
        <scheme val="minor"/>
      </rPr>
      <t>Reset Exam</t>
    </r>
    <r>
      <rPr>
        <sz val="11"/>
        <color theme="1"/>
        <rFont val="Calibri"/>
        <family val="2"/>
        <scheme val="minor"/>
      </rPr>
      <t xml:space="preserve"> button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clear all of your work ready for a new attempt at this exam later.</t>
    </r>
  </si>
  <si>
    <t>Policy Year</t>
  </si>
  <si>
    <t>C</t>
  </si>
  <si>
    <t>Briefly describe 4 reasons for governmental participation in insurance and provide</t>
  </si>
  <si>
    <t>an example for each.</t>
  </si>
  <si>
    <t>Briefly describe the National Flood Insurance Program (NFIP).</t>
  </si>
  <si>
    <t>AY</t>
  </si>
  <si>
    <t>surplus as of PRIOR year-end</t>
  </si>
  <si>
    <t>net income</t>
  </si>
  <si>
    <t>24-37</t>
  </si>
  <si>
    <t>direct charges to surplus</t>
  </si>
  <si>
    <t>surplus as of CURRENT year-end</t>
  </si>
  <si>
    <t>?</t>
  </si>
  <si>
    <t>Statement of Income, Capital &amp; Surplus Account, Year X</t>
  </si>
  <si>
    <t>Line</t>
  </si>
  <si>
    <t>Item</t>
  </si>
  <si>
    <t>Amt 000s</t>
  </si>
  <si>
    <t>Define the following terms and identity it's use/purpose in financial statements:</t>
  </si>
  <si>
    <t>i</t>
  </si>
  <si>
    <t>ii</t>
  </si>
  <si>
    <t>i.</t>
  </si>
  <si>
    <t>ii.</t>
  </si>
  <si>
    <t>Income Statement</t>
  </si>
  <si>
    <t>Balance Sheet</t>
  </si>
  <si>
    <t>Using the list below:</t>
  </si>
  <si>
    <t>B/S: asset side</t>
  </si>
  <si>
    <t>B/S: liability side (liability item)</t>
  </si>
  <si>
    <t>B/S: liability side (surplus item)</t>
  </si>
  <si>
    <t>B/S exhibit: details of write-ins</t>
  </si>
  <si>
    <t>I/S exhibit: U/W income</t>
  </si>
  <si>
    <t>I/S exhibit: investment income</t>
  </si>
  <si>
    <t>I/S exhibit: other income</t>
  </si>
  <si>
    <t>I/S exhibit: capital &amp; surplus account</t>
  </si>
  <si>
    <t>Identify the location of the following annual statement items:</t>
  </si>
  <si>
    <t>LAE</t>
  </si>
  <si>
    <t>Calculate Surplus as of CURRENT year-end</t>
  </si>
  <si>
    <t>An insurer has only 2 reinsurers with data as follows:</t>
  </si>
  <si>
    <t>RP</t>
  </si>
  <si>
    <t>Reinsurance Provision</t>
  </si>
  <si>
    <t>T</t>
  </si>
  <si>
    <t>Total Recoverable (includes amounts NOT IN dispute &amp; amounts IN dispute)</t>
  </si>
  <si>
    <t>P</t>
  </si>
  <si>
    <t>Paid Recoverable</t>
  </si>
  <si>
    <t>Collateral (or Offsets to RP)</t>
  </si>
  <si>
    <t>Collateral that is secured</t>
  </si>
  <si>
    <t>Collateral that is unsecured</t>
  </si>
  <si>
    <r>
      <t>C</t>
    </r>
    <r>
      <rPr>
        <vertAlign val="subscript"/>
        <sz val="11"/>
        <rFont val="Calibri"/>
        <family val="2"/>
      </rPr>
      <t>s</t>
    </r>
  </si>
  <si>
    <r>
      <t>C</t>
    </r>
    <r>
      <rPr>
        <vertAlign val="subscript"/>
        <sz val="11"/>
        <rFont val="Calibri"/>
        <family val="2"/>
      </rPr>
      <t>u</t>
    </r>
  </si>
  <si>
    <t>Unauthorized</t>
  </si>
  <si>
    <t>Authorized</t>
  </si>
  <si>
    <t>Reinsurer B</t>
  </si>
  <si>
    <t>Recoverables NOT in dispute</t>
  </si>
  <si>
    <t>Recoverable on paid loss &amp; LAE</t>
  </si>
  <si>
    <t>Recoverable on paid loss &amp; LAE &gt; 90 days past due</t>
  </si>
  <si>
    <t>Recoverable on paid loss &amp; LAE &gt; 120 days past due</t>
  </si>
  <si>
    <t>Recoverables in dispute</t>
  </si>
  <si>
    <t>Total reinsurance Recoverable</t>
  </si>
  <si>
    <t>Other amounts due reinsurers</t>
  </si>
  <si>
    <t>Other junk you need for the calculation</t>
  </si>
  <si>
    <t>Letters of credit (LOC)</t>
  </si>
  <si>
    <t>Ceded balances payable</t>
  </si>
  <si>
    <t>Amount received prior 90 days</t>
  </si>
  <si>
    <t>Reinsurer A</t>
  </si>
  <si>
    <t>Calculate provision for reinsurance.</t>
  </si>
  <si>
    <t>CY</t>
  </si>
  <si>
    <t>CY-1</t>
  </si>
  <si>
    <t>CY-2</t>
  </si>
  <si>
    <t>Gross Premiums Earned</t>
  </si>
  <si>
    <t>Net Premiums Earned</t>
  </si>
  <si>
    <t>Gross Premiums Written</t>
  </si>
  <si>
    <t>Net Premiums Written</t>
  </si>
  <si>
    <t>Net Investment income earned</t>
  </si>
  <si>
    <t>Reinsurance Premiums ceded: Affiliates</t>
  </si>
  <si>
    <t>Reinsurance Premiums ceded: Non Affiliates</t>
  </si>
  <si>
    <t>Reinsurance Ceded Commissions</t>
  </si>
  <si>
    <t>Reinsurance Ceded Contingent Commissions</t>
  </si>
  <si>
    <t>Total Other income</t>
  </si>
  <si>
    <t>Net Losses &amp; LAE Incurred</t>
  </si>
  <si>
    <t>Other underwriting expenses incurred</t>
  </si>
  <si>
    <t>Cash &amp; Invested Assets</t>
  </si>
  <si>
    <t>Investment Income Due &amp; Accured</t>
  </si>
  <si>
    <t>Liquid Assets</t>
  </si>
  <si>
    <t>Agents Balances in Collection</t>
  </si>
  <si>
    <t>Agents Balances Deferred</t>
  </si>
  <si>
    <t>Ceded UEPR: Affiliates</t>
  </si>
  <si>
    <t>Ceded UEPR: Non Affiliates</t>
  </si>
  <si>
    <t>Loss &amp; LAE Reserves</t>
  </si>
  <si>
    <t>Borrowed Money</t>
  </si>
  <si>
    <t>Surplus Paid In</t>
  </si>
  <si>
    <t>1yr Reserve Development</t>
  </si>
  <si>
    <t>2yr Reserve Development</t>
  </si>
  <si>
    <t>Calculate IRIS ratios 1 through 13 and state whether each is within its acceptable range.</t>
  </si>
  <si>
    <t>Asses whether any of the IRIS ratios calculated in part (a) need to be recalculated.</t>
  </si>
  <si>
    <t>Recalculate any IRIS ratios identified in part (b).</t>
  </si>
  <si>
    <t>Total Adjusted Capital</t>
  </si>
  <si>
    <t>R0 charge</t>
  </si>
  <si>
    <t>R1 charge</t>
  </si>
  <si>
    <t>R2 charge</t>
  </si>
  <si>
    <t>R3 charge</t>
  </si>
  <si>
    <t>R4 charge</t>
  </si>
  <si>
    <t>R5 charge</t>
  </si>
  <si>
    <t>Company net loss &amp; LAE ratio</t>
  </si>
  <si>
    <t>Company expense ratio</t>
  </si>
  <si>
    <t>Policyholder dividend ratio</t>
  </si>
  <si>
    <t>Calculate the RBC ratio.</t>
  </si>
  <si>
    <t>What regulatory action should be taken based on the RBC ratio?</t>
  </si>
  <si>
    <t>--</t>
  </si>
  <si>
    <t>What general category of information is shown in Exhibit A of the SAO? (not required to list specific items)</t>
  </si>
  <si>
    <t>An insurance company started operations in 2021 and the following information is for 2021 year-end:</t>
  </si>
  <si>
    <t>materiality standard</t>
  </si>
  <si>
    <t>TAC (Total Adjusted Capital)</t>
  </si>
  <si>
    <t>ACL capital (Authorized Control Level)</t>
  </si>
  <si>
    <t>Justify the type of opinion that should be issued for this company.</t>
  </si>
  <si>
    <t>Determine whether RMAD (Risk of Material Deviation) is likely to exist.</t>
  </si>
  <si>
    <t>Apply the "Bright Line Indicator Test" and explain how it is used by regulators.</t>
  </si>
  <si>
    <t>Paid loss</t>
  </si>
  <si>
    <t>Case reserves</t>
  </si>
  <si>
    <t>Management-held IBNR</t>
  </si>
  <si>
    <t>Amounts are in millions</t>
  </si>
  <si>
    <t>ASSETS: Bonds</t>
  </si>
  <si>
    <t>ASSETS: Cash &amp; Cash Equivalents</t>
  </si>
  <si>
    <t>ASSETS: Amounts Recoverable from Reinsurers</t>
  </si>
  <si>
    <t>LIABILITIES: Losses</t>
  </si>
  <si>
    <t>LIABILITIES: Loss Adjustment Expenses</t>
  </si>
  <si>
    <t>LIABILITIES: Other Expenses</t>
  </si>
  <si>
    <t>There are no other assets or liabilities.</t>
  </si>
  <si>
    <t>Actuary's point-estimate of reserves</t>
  </si>
  <si>
    <t>Authorized Control Level RBC</t>
  </si>
  <si>
    <t xml:space="preserve">Propose and calculate three materiality standards, based on three different metrics, that may be </t>
  </si>
  <si>
    <t>considered by the Appointed Actuary in preparing the Statement of Actuarial Opinion.</t>
  </si>
  <si>
    <t>when evaluating whether there is a risk of material adverse deviation.</t>
  </si>
  <si>
    <t>Fully explain whether there is a risk of material adverse deviation.</t>
  </si>
  <si>
    <t>Identify 2 conditions for a contract to receive reinsurance accounting treatment</t>
  </si>
  <si>
    <t>Primary Insurer</t>
  </si>
  <si>
    <t>Ceded Paid Losses without Commutation</t>
  </si>
  <si>
    <t>PY-2</t>
  </si>
  <si>
    <t>PY-1</t>
  </si>
  <si>
    <t>PY</t>
  </si>
  <si>
    <t>Net Reserves without Commutation</t>
  </si>
  <si>
    <t>The insurer has decided to commute this contract for PY-2 within the latest calendar year.</t>
  </si>
  <si>
    <t>Restate the primary insurer's net paid loss triangle after commutation.</t>
  </si>
  <si>
    <t>Restate the primary insurer's net ultimate loss triangle after commutation.</t>
  </si>
  <si>
    <t>Answers:</t>
  </si>
  <si>
    <t>Any 2 of..</t>
  </si>
  <si>
    <t>==&gt;</t>
  </si>
  <si>
    <t>Recall the hint:</t>
  </si>
  <si>
    <t>FCC(ES)</t>
  </si>
  <si>
    <t>Any 4 of:</t>
  </si>
  <si>
    <t>Any 2 of:</t>
  </si>
  <si>
    <t>For FILLING NEEDS unmet by private insurance (Ex: TRIA - Terrorism Risk Insurance Act)</t>
  </si>
  <si>
    <t xml:space="preserve">  - May occur when private insurance is not economically viable (after 9/11 terrorist attack in NYC, private market withdrew coverage)</t>
  </si>
  <si>
    <t>When insurance is COMPULSORY (Ex: WC)</t>
  </si>
  <si>
    <t xml:space="preserve">  - If insurance is compulsory but not offered by the private market (for whatever reason) then government must be the provider</t>
  </si>
  <si>
    <t>For CONVENIENCE (Ex: NFIP - National Flood Insurance Program)</t>
  </si>
  <si>
    <t>For EFFICIENCY (Ex: auto insurance)</t>
  </si>
  <si>
    <t>For SOCIAL purposes (Ex: Medicare)</t>
  </si>
  <si>
    <t xml:space="preserve">  - Private market is motivated by profit, sometimes at the expense of social purposes like universal medical coverage for seniors</t>
  </si>
  <si>
    <t xml:space="preserve">  - Agent commissions eliminated → lower expense ratio → lower premiums for consumer</t>
  </si>
  <si>
    <t xml:space="preserve">  - Government may already have necessary structures in place (government already provides disaster relief after floods)</t>
  </si>
  <si>
    <t>NFIP:</t>
  </si>
  <si>
    <t xml:space="preserve">  - Involves private insurers and all tiers of government</t>
  </si>
  <si>
    <t xml:space="preserve">  - A federal flood insurance program administered by FEMA (federal Emergency Management Agency)</t>
  </si>
  <si>
    <t xml:space="preserve">  - Main provider of primary residential flood coverage (versus private flood insurance)</t>
  </si>
  <si>
    <t xml:space="preserve">  - Created in 1968 and participation is voluntary</t>
  </si>
  <si>
    <t>=</t>
  </si>
  <si>
    <t>+</t>
  </si>
  <si>
    <t>Income statement definition:</t>
  </si>
  <si>
    <t>Income statement use/purpose:</t>
  </si>
  <si>
    <r>
      <t xml:space="preserve">Shows a company's revenue &amp; expenses </t>
    </r>
    <r>
      <rPr>
        <u/>
        <sz val="11"/>
        <color theme="1"/>
        <rFont val="Calibri"/>
        <family val="2"/>
        <scheme val="minor"/>
      </rPr>
      <t>over a particular period</t>
    </r>
  </si>
  <si>
    <t>Shows company's current profitability (a company could have a strong balance sheet but weak current profitability)</t>
  </si>
  <si>
    <t>Shows strength of a company's capital (whether assets are sufficient to cover liabilities and remain solvent)</t>
  </si>
  <si>
    <r>
      <t xml:space="preserve">Shows a company's assets, liabilities, surplus </t>
    </r>
    <r>
      <rPr>
        <u/>
        <sz val="11"/>
        <color theme="1"/>
        <rFont val="Calibri"/>
        <family val="2"/>
        <scheme val="minor"/>
      </rPr>
      <t>at a specific point in time</t>
    </r>
  </si>
  <si>
    <t>Balance sheet definition:</t>
  </si>
  <si>
    <t>Balance sheet use/purpose:</t>
  </si>
  <si>
    <t>Statutory net income</t>
  </si>
  <si>
    <t>-</t>
  </si>
  <si>
    <t xml:space="preserve">+  </t>
  </si>
  <si>
    <t>RP(A)</t>
  </si>
  <si>
    <t>RP(B)</t>
  </si>
  <si>
    <r>
      <t xml:space="preserve">  </t>
    </r>
    <r>
      <rPr>
        <b/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this is the final provision for reinsurance</t>
    </r>
  </si>
  <si>
    <t>unauthorized reinsurer A</t>
  </si>
  <si>
    <t>min(</t>
  </si>
  <si>
    <t>,</t>
  </si>
  <si>
    <t>x</t>
  </si>
  <si>
    <r>
      <t>P</t>
    </r>
    <r>
      <rPr>
        <vertAlign val="superscript"/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2"/>
        <scheme val="minor"/>
      </rPr>
      <t>90</t>
    </r>
  </si>
  <si>
    <t>)</t>
  </si>
  <si>
    <r>
      <t>T</t>
    </r>
    <r>
      <rPr>
        <vertAlign val="superscript"/>
        <sz val="11"/>
        <color theme="1"/>
        <rFont val="Calibri"/>
        <family val="2"/>
        <scheme val="minor"/>
      </rPr>
      <t>d</t>
    </r>
  </si>
  <si>
    <r>
      <t xml:space="preserve">     &lt;== REMEMBER: This is </t>
    </r>
    <r>
      <rPr>
        <b/>
        <i/>
        <sz val="11"/>
        <color rgb="FFFF0000"/>
        <rFont val="Calibri"/>
        <family val="2"/>
        <scheme val="minor"/>
      </rPr>
      <t>capped</t>
    </r>
    <r>
      <rPr>
        <i/>
        <sz val="11"/>
        <color rgb="FFFF0000"/>
        <rFont val="Calibri"/>
        <family val="2"/>
        <scheme val="minor"/>
      </rPr>
      <t xml:space="preserve"> by T = </t>
    </r>
  </si>
  <si>
    <r>
      <t xml:space="preserve">authorized reinsurer B </t>
    </r>
    <r>
      <rPr>
        <i/>
        <sz val="11"/>
        <color theme="1"/>
        <rFont val="Calibri"/>
        <family val="2"/>
        <scheme val="minor"/>
      </rPr>
      <t>(that's overdue)</t>
    </r>
  </si>
  <si>
    <r>
      <t xml:space="preserve">The provision for authorized but overdue reinsurers depends on whether or not they are </t>
    </r>
    <r>
      <rPr>
        <b/>
        <sz val="11"/>
        <color theme="1"/>
        <rFont val="Calibri"/>
        <family val="2"/>
        <scheme val="minor"/>
      </rPr>
      <t>slow-paying</t>
    </r>
    <r>
      <rPr>
        <sz val="11"/>
        <color theme="1"/>
        <rFont val="Calibri"/>
        <family val="2"/>
        <scheme val="minor"/>
      </rPr>
      <t>.</t>
    </r>
  </si>
  <si>
    <t>slow-paying ratio</t>
  </si>
  <si>
    <t>/</t>
  </si>
  <si>
    <t>(</t>
  </si>
  <si>
    <r>
      <t>P</t>
    </r>
    <r>
      <rPr>
        <vertAlign val="superscript"/>
        <sz val="11"/>
        <color theme="1"/>
        <rFont val="Calibri"/>
        <family val="2"/>
        <scheme val="minor"/>
      </rPr>
      <t>n</t>
    </r>
  </si>
  <si>
    <t>Recvd</t>
  </si>
  <si>
    <t>slow-paying threshold is 20% so this reinsurer is</t>
  </si>
  <si>
    <t>if reinsurer IS NOT slow-paying:</t>
  </si>
  <si>
    <r>
      <t>P</t>
    </r>
    <r>
      <rPr>
        <vertAlign val="superscript"/>
        <sz val="11"/>
        <color theme="1"/>
        <rFont val="Calibri"/>
        <family val="2"/>
        <scheme val="minor"/>
      </rPr>
      <t>d</t>
    </r>
    <r>
      <rPr>
        <vertAlign val="subscript"/>
        <sz val="11"/>
        <color theme="1"/>
        <rFont val="Calibri"/>
        <family val="2"/>
        <scheme val="minor"/>
      </rPr>
      <t>90</t>
    </r>
  </si>
  <si>
    <t>if reinsurer IS slow-paying:</t>
  </si>
  <si>
    <t xml:space="preserve">x  </t>
  </si>
  <si>
    <t>max(</t>
  </si>
  <si>
    <t>----</t>
  </si>
  <si>
    <t>Recvd ==&gt;</t>
  </si>
  <si>
    <t>part of C ==&gt;</t>
  </si>
  <si>
    <r>
      <t>T</t>
    </r>
    <r>
      <rPr>
        <vertAlign val="superscript"/>
        <sz val="11"/>
        <color rgb="FF0070C0"/>
        <rFont val="Calibri"/>
        <family val="2"/>
      </rPr>
      <t>n</t>
    </r>
    <r>
      <rPr>
        <sz val="11"/>
        <color rgb="FF0070C0"/>
        <rFont val="Calibri"/>
        <family val="2"/>
        <scheme val="minor"/>
      </rPr>
      <t xml:space="preserve"> ==&gt;  </t>
    </r>
  </si>
  <si>
    <r>
      <t>P</t>
    </r>
    <r>
      <rPr>
        <vertAlign val="superscript"/>
        <sz val="11"/>
        <color rgb="FF0070C0"/>
        <rFont val="Calibri"/>
        <family val="2"/>
      </rPr>
      <t>n</t>
    </r>
    <r>
      <rPr>
        <sz val="11"/>
        <color rgb="FF0070C0"/>
        <rFont val="Calibri"/>
        <family val="2"/>
        <scheme val="minor"/>
      </rPr>
      <t xml:space="preserve"> ==&gt;  </t>
    </r>
  </si>
  <si>
    <r>
      <t>P</t>
    </r>
    <r>
      <rPr>
        <vertAlign val="superscript"/>
        <sz val="11"/>
        <color rgb="FF0070C0"/>
        <rFont val="Calibri"/>
        <family val="2"/>
      </rPr>
      <t>n</t>
    </r>
    <r>
      <rPr>
        <vertAlign val="subscript"/>
        <sz val="11"/>
        <color rgb="FF0070C0"/>
        <rFont val="Calibri"/>
        <family val="2"/>
        <scheme val="minor"/>
      </rPr>
      <t>90</t>
    </r>
    <r>
      <rPr>
        <sz val="11"/>
        <color rgb="FF0070C0"/>
        <rFont val="Calibri"/>
        <family val="2"/>
        <scheme val="minor"/>
      </rPr>
      <t xml:space="preserve"> ==&gt;  </t>
    </r>
  </si>
  <si>
    <r>
      <t>T</t>
    </r>
    <r>
      <rPr>
        <vertAlign val="superscript"/>
        <sz val="11"/>
        <color rgb="FF0070C0"/>
        <rFont val="Calibri"/>
        <family val="2"/>
      </rPr>
      <t>d</t>
    </r>
    <r>
      <rPr>
        <sz val="11"/>
        <color rgb="FF0070C0"/>
        <rFont val="Calibri"/>
        <family val="2"/>
        <scheme val="minor"/>
      </rPr>
      <t xml:space="preserve"> ==&gt;  </t>
    </r>
  </si>
  <si>
    <r>
      <t>P</t>
    </r>
    <r>
      <rPr>
        <vertAlign val="superscript"/>
        <sz val="11"/>
        <color rgb="FF0070C0"/>
        <rFont val="Calibri"/>
        <family val="2"/>
      </rPr>
      <t>d</t>
    </r>
    <r>
      <rPr>
        <vertAlign val="subscript"/>
        <sz val="11"/>
        <color rgb="FF0070C0"/>
        <rFont val="Calibri"/>
        <family val="2"/>
        <scheme val="minor"/>
      </rPr>
      <t>90</t>
    </r>
    <r>
      <rPr>
        <sz val="11"/>
        <color rgb="FF0070C0"/>
        <rFont val="Calibri"/>
        <family val="2"/>
        <scheme val="minor"/>
      </rPr>
      <t xml:space="preserve"> ==&gt;  </t>
    </r>
  </si>
  <si>
    <r>
      <t xml:space="preserve">A superscript of </t>
    </r>
    <r>
      <rPr>
        <vertAlign val="superscript"/>
        <sz val="11"/>
        <rFont val="Calibri"/>
        <family val="2"/>
      </rPr>
      <t>n</t>
    </r>
    <r>
      <rPr>
        <sz val="11"/>
        <rFont val="Calibri"/>
        <family val="2"/>
        <scheme val="minor"/>
      </rPr>
      <t xml:space="preserve"> means the amount is NOT in disupte</t>
    </r>
  </si>
  <si>
    <r>
      <t xml:space="preserve">A superscript of </t>
    </r>
    <r>
      <rPr>
        <vertAlign val="subscript"/>
        <sz val="11"/>
        <rFont val="Calibri"/>
        <family val="2"/>
      </rPr>
      <t>d</t>
    </r>
    <r>
      <rPr>
        <sz val="11"/>
        <rFont val="Calibri"/>
        <family val="2"/>
        <scheme val="minor"/>
      </rPr>
      <t xml:space="preserve"> means the amount IS in disupte</t>
    </r>
  </si>
  <si>
    <r>
      <t xml:space="preserve">A subscript of </t>
    </r>
    <r>
      <rPr>
        <vertAlign val="subscript"/>
        <sz val="11"/>
        <rFont val="Calibri"/>
        <family val="2"/>
      </rPr>
      <t>90</t>
    </r>
    <r>
      <rPr>
        <sz val="11"/>
        <rFont val="Calibri"/>
        <family val="2"/>
        <scheme val="minor"/>
      </rPr>
      <t xml:space="preserve"> means the amount is PAST 90 DAYS due</t>
    </r>
  </si>
  <si>
    <t>Notation</t>
  </si>
  <si>
    <t>Identification section</t>
  </si>
  <si>
    <t>Recorded amounts for items mentioned in the scope</t>
  </si>
  <si>
    <t>Note:</t>
  </si>
  <si>
    <t>- Requires that significant insurance risk is assumed by reinsurer (under reinsured portion of contract)</t>
  </si>
  <si>
    <t>- Requires that a significant loss to the reinsurer is reasonably possible</t>
  </si>
  <si>
    <r>
      <rPr>
        <b/>
        <sz val="11"/>
        <color rgb="FF0070C0"/>
        <rFont val="Calibri"/>
        <family val="2"/>
        <scheme val="minor"/>
      </rPr>
      <t>Net Paid</t>
    </r>
    <r>
      <rPr>
        <sz val="11"/>
        <rFont val="Calibri"/>
        <family val="2"/>
        <scheme val="minor"/>
      </rPr>
      <t xml:space="preserve"> Losses </t>
    </r>
    <r>
      <rPr>
        <sz val="11"/>
        <color rgb="FFFF0000"/>
        <rFont val="Calibri"/>
        <family val="2"/>
        <scheme val="minor"/>
      </rPr>
      <t>without</t>
    </r>
    <r>
      <rPr>
        <sz val="11"/>
        <rFont val="Calibri"/>
        <family val="2"/>
        <scheme val="minor"/>
      </rPr>
      <t xml:space="preserve"> Commutation</t>
    </r>
  </si>
  <si>
    <t>Step 1:</t>
  </si>
  <si>
    <r>
      <t xml:space="preserve">   triangle without commutation </t>
    </r>
    <r>
      <rPr>
        <i/>
        <sz val="11"/>
        <color theme="1"/>
        <rFont val="Calibri"/>
        <family val="2"/>
        <scheme val="minor"/>
      </rPr>
      <t>(on left)</t>
    </r>
  </si>
  <si>
    <t>Step 2:</t>
  </si>
  <si>
    <r>
      <t xml:space="preserve">Primary Insurer </t>
    </r>
    <r>
      <rPr>
        <i/>
        <sz val="11"/>
        <color theme="1"/>
        <rFont val="Calibri"/>
        <family val="2"/>
        <scheme val="minor"/>
      </rPr>
      <t>(this is the answer to part i)</t>
    </r>
  </si>
  <si>
    <r>
      <rPr>
        <b/>
        <sz val="11"/>
        <color rgb="FF0070C0"/>
        <rFont val="Calibri"/>
        <family val="2"/>
        <scheme val="minor"/>
      </rPr>
      <t>Net Paid</t>
    </r>
    <r>
      <rPr>
        <sz val="11"/>
        <rFont val="Calibri"/>
        <family val="2"/>
        <scheme val="minor"/>
      </rPr>
      <t xml:space="preserve"> Losses </t>
    </r>
    <r>
      <rPr>
        <b/>
        <sz val="11"/>
        <color rgb="FF00B050"/>
        <rFont val="Calibri"/>
        <family val="2"/>
        <scheme val="minor"/>
      </rPr>
      <t>with</t>
    </r>
    <r>
      <rPr>
        <sz val="11"/>
        <rFont val="Calibri"/>
        <family val="2"/>
        <scheme val="minor"/>
      </rPr>
      <t xml:space="preserve"> Commutation</t>
    </r>
  </si>
  <si>
    <t>commutation</t>
  </si>
  <si>
    <t>price</t>
  </si>
  <si>
    <t>For part ii, proceed as follows:</t>
  </si>
  <si>
    <r>
      <rPr>
        <b/>
        <sz val="11"/>
        <color rgb="FF0070C0"/>
        <rFont val="Calibri"/>
        <family val="2"/>
        <scheme val="minor"/>
      </rPr>
      <t>Net Ultimate</t>
    </r>
    <r>
      <rPr>
        <sz val="11"/>
        <rFont val="Calibri"/>
        <family val="2"/>
        <scheme val="minor"/>
      </rPr>
      <t xml:space="preserve"> Losses </t>
    </r>
    <r>
      <rPr>
        <sz val="11"/>
        <color rgb="FFFF0000"/>
        <rFont val="Calibri"/>
        <family val="2"/>
        <scheme val="minor"/>
      </rPr>
      <t>without</t>
    </r>
    <r>
      <rPr>
        <sz val="11"/>
        <rFont val="Calibri"/>
        <family val="2"/>
        <scheme val="minor"/>
      </rPr>
      <t xml:space="preserve"> Commutation</t>
    </r>
  </si>
  <si>
    <t xml:space="preserve">   commutation by summing net paid loss</t>
  </si>
  <si>
    <r>
      <t xml:space="preserve">   &amp; net reserve </t>
    </r>
    <r>
      <rPr>
        <i/>
        <sz val="11"/>
        <color theme="1"/>
        <rFont val="Calibri"/>
        <family val="2"/>
        <scheme val="minor"/>
      </rPr>
      <t>(on left)</t>
    </r>
  </si>
  <si>
    <r>
      <rPr>
        <b/>
        <sz val="11"/>
        <color rgb="FF0070C0"/>
        <rFont val="Calibri"/>
        <family val="2"/>
        <scheme val="minor"/>
      </rPr>
      <t>Net Ultimate</t>
    </r>
    <r>
      <rPr>
        <sz val="11"/>
        <rFont val="Calibri"/>
        <family val="2"/>
        <scheme val="minor"/>
      </rPr>
      <t xml:space="preserve"> Losses </t>
    </r>
    <r>
      <rPr>
        <b/>
        <sz val="11"/>
        <color rgb="FF00B050"/>
        <rFont val="Calibri"/>
        <family val="2"/>
        <scheme val="minor"/>
      </rPr>
      <t>with</t>
    </r>
    <r>
      <rPr>
        <sz val="11"/>
        <rFont val="Calibri"/>
        <family val="2"/>
        <scheme val="minor"/>
      </rPr>
      <t xml:space="preserve"> Commutation</t>
    </r>
  </si>
  <si>
    <t>with</t>
  </si>
  <si>
    <t>without</t>
  </si>
  <si>
    <t>Quota-Share %</t>
  </si>
  <si>
    <t>Commutation Price:</t>
  </si>
  <si>
    <t>Gross pd</t>
  </si>
  <si>
    <t>Net pd</t>
  </si>
  <si>
    <t>Ceded pd</t>
  </si>
  <si>
    <t>QS%</t>
  </si>
  <si>
    <t>(1 - QS%)</t>
  </si>
  <si>
    <t>Gross resv</t>
  </si>
  <si>
    <t>Ceded resv</t>
  </si>
  <si>
    <t>Net resv</t>
  </si>
  <si>
    <r>
      <t xml:space="preserve"> - Compute net </t>
    </r>
    <r>
      <rPr>
        <b/>
        <sz val="11"/>
        <color theme="1"/>
        <rFont val="Calibri"/>
        <family val="2"/>
        <scheme val="minor"/>
      </rPr>
      <t>ultimate</t>
    </r>
    <r>
      <rPr>
        <sz val="11"/>
        <color theme="1"/>
        <rFont val="Calibri"/>
        <family val="2"/>
        <scheme val="minor"/>
      </rPr>
      <t xml:space="preserve"> loss triangle without</t>
    </r>
  </si>
  <si>
    <r>
      <t xml:space="preserve"> - Adjust the appropriate entry from Step 1 </t>
    </r>
    <r>
      <rPr>
        <i/>
        <sz val="11"/>
        <color theme="1"/>
        <rFont val="Calibri"/>
        <family val="2"/>
        <scheme val="minor"/>
      </rPr>
      <t>(see below)</t>
    </r>
  </si>
  <si>
    <t xml:space="preserve"> - Use the above formula to create the net paid</t>
  </si>
  <si>
    <t>Commutation</t>
  </si>
  <si>
    <r>
      <t>S</t>
    </r>
    <r>
      <rPr>
        <sz val="11"/>
        <color rgb="FF222222"/>
        <rFont val="Arial"/>
        <family val="2"/>
      </rPr>
      <t>OLVENCY: primary &amp; reinsurer may have concerns about each other's </t>
    </r>
    <r>
      <rPr>
        <u/>
        <sz val="11"/>
        <color rgb="FF222222"/>
        <rFont val="Arial"/>
        <family val="2"/>
      </rPr>
      <t>solvency</t>
    </r>
  </si>
  <si>
    <r>
      <t>E</t>
    </r>
    <r>
      <rPr>
        <sz val="11"/>
        <color rgb="FF222222"/>
        <rFont val="Arial"/>
        <family val="2"/>
      </rPr>
      <t>XIT: commutation provides a way for the reinsurer (&amp; primary insurer) to </t>
    </r>
    <r>
      <rPr>
        <u/>
        <sz val="11"/>
        <color rgb="FF222222"/>
        <rFont val="Arial"/>
        <family val="2"/>
      </rPr>
      <t>exit</t>
    </r>
    <r>
      <rPr>
        <sz val="11"/>
        <color rgb="FF222222"/>
        <rFont val="Arial"/>
        <family val="2"/>
      </rPr>
      <t> a particular market</t>
    </r>
  </si>
  <si>
    <r>
      <t>D</t>
    </r>
    <r>
      <rPr>
        <sz val="11"/>
        <color rgb="FF222222"/>
        <rFont val="Arial"/>
        <family val="2"/>
      </rPr>
      <t>ISPUTES: primary &amp; reinsurer may want to end their relationship because of </t>
    </r>
    <r>
      <rPr>
        <u/>
        <sz val="11"/>
        <color rgb="FF222222"/>
        <rFont val="Arial"/>
        <family val="2"/>
      </rPr>
      <t>disputes</t>
    </r>
    <r>
      <rPr>
        <sz val="11"/>
        <color rgb="FF222222"/>
        <rFont val="Arial"/>
        <family val="2"/>
      </rPr>
      <t> </t>
    </r>
    <r>
      <rPr>
        <i/>
        <sz val="11"/>
        <color rgb="FF222222"/>
        <rFont val="Arial"/>
        <family val="2"/>
      </rPr>
      <t>(Ex: over contract provisions)</t>
    </r>
  </si>
  <si>
    <r>
      <t>R</t>
    </r>
    <r>
      <rPr>
        <sz val="11"/>
        <color rgb="FF222222"/>
        <rFont val="Arial"/>
        <family val="2"/>
      </rPr>
      <t>ESERVES: primary &amp; reinsurer may disagree over the value of the ceded/assumed </t>
    </r>
    <r>
      <rPr>
        <u/>
        <sz val="11"/>
        <color rgb="FF222222"/>
        <rFont val="Arial"/>
        <family val="2"/>
      </rPr>
      <t>reserves</t>
    </r>
    <r>
      <rPr>
        <sz val="11"/>
        <color rgb="FF222222"/>
        <rFont val="Arial"/>
        <family val="2"/>
      </rPr>
      <t> </t>
    </r>
    <r>
      <rPr>
        <i/>
        <sz val="11"/>
        <color rgb="FF222222"/>
        <rFont val="Arial"/>
        <family val="2"/>
      </rPr>
      <t>(both may think they're getting a good deal under the commutation)</t>
    </r>
  </si>
  <si>
    <t>% of surplus (reasonable range is 10-20%)</t>
  </si>
  <si>
    <t>% of reserves (reasonable range is 10-20%)</t>
  </si>
  <si>
    <t>SUM(Assets)</t>
  </si>
  <si>
    <t>SUM(Liabilities)</t>
  </si>
  <si>
    <t>&lt;== final answer #1</t>
  </si>
  <si>
    <t>&lt;== final answer #2</t>
  </si>
  <si>
    <t>ACL</t>
  </si>
  <si>
    <t>RBC ratio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</si>
  <si>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healthy (well above any action thresholds)</t>
    </r>
  </si>
  <si>
    <t>&lt;== final answer #3</t>
  </si>
  <si>
    <t>I would choose:</t>
  </si>
  <si>
    <t xml:space="preserve"> because it is the smallest of the 3 and therefore the most conservative.</t>
  </si>
  <si>
    <t>RMAD is normally determined using the actuary's estimated range for unpaid losses but in this problem we are given</t>
  </si>
  <si>
    <t>only the point estimate so we cannot use the standard quantitative rule. Our assessment of whether RMAD exists</t>
  </si>
  <si>
    <t>will use both quantitative and qualitative considerations.</t>
  </si>
  <si>
    <r>
      <t xml:space="preserve">The usual </t>
    </r>
    <r>
      <rPr>
        <u/>
        <sz val="11"/>
        <color theme="1"/>
        <rFont val="Calibri"/>
        <family val="2"/>
        <scheme val="minor"/>
      </rPr>
      <t>quantitative test</t>
    </r>
    <r>
      <rPr>
        <sz val="11"/>
        <color theme="1"/>
        <rFont val="Calibri"/>
        <family val="2"/>
        <scheme val="minor"/>
      </rPr>
      <t xml:space="preserve"> would be:</t>
    </r>
  </si>
  <si>
    <t xml:space="preserve">  (reserves + materiality standard) &lt; (high end of actuary's reserve range) ==&gt; YES (to RMAD)</t>
  </si>
  <si>
    <t xml:space="preserve">  (reserves + materiality standard) ≥ (high end of actuary's reserve range) ==&gt; NO (to RMAD)</t>
  </si>
  <si>
    <t>Now:</t>
  </si>
  <si>
    <t xml:space="preserve">  (reserves + materiality standard) </t>
  </si>
  <si>
    <r>
      <t xml:space="preserve">A </t>
    </r>
    <r>
      <rPr>
        <u/>
        <sz val="11"/>
        <color theme="1"/>
        <rFont val="Calibri"/>
        <family val="2"/>
        <scheme val="minor"/>
      </rPr>
      <t>qualitative test</t>
    </r>
    <r>
      <rPr>
        <sz val="11"/>
        <color theme="1"/>
        <rFont val="Calibri"/>
        <family val="2"/>
        <scheme val="minor"/>
      </rPr>
      <t xml:space="preserve"> would consider characteristics of the company. We were given the following company information:</t>
    </r>
  </si>
  <si>
    <t>Possible Choices for materiality standard:</t>
  </si>
  <si>
    <t>Choice 1:</t>
  </si>
  <si>
    <t>Choice 2:</t>
  </si>
  <si>
    <t>Choice 3:</t>
  </si>
  <si>
    <t>To calculate Choice 3:</t>
  </si>
  <si>
    <t>Reduction in surplus that causes insurer to fall to next RBC level</t>
  </si>
  <si>
    <t>Reserves</t>
  </si>
  <si>
    <t>If we assume the current surplus equals TAC (Total Adjusted Capital) then:</t>
  </si>
  <si>
    <t>To drop to the next control level, CAL, at 200%, the surplus must decrease by</t>
  </si>
  <si>
    <t>IBNR</t>
  </si>
  <si>
    <t xml:space="preserve">( </t>
  </si>
  <si>
    <t xml:space="preserve"> )</t>
  </si>
  <si>
    <t>Since the ultimate loss is</t>
  </si>
  <si>
    <t>the actuary's range, the opinion is:</t>
  </si>
  <si>
    <t>Since we have the actuary's range, we can apply the standard quantitative test for RMAD:</t>
  </si>
  <si>
    <t>Since</t>
  </si>
  <si>
    <t>high end of actuary's reserve range</t>
  </si>
  <si>
    <t>Bright Line Indicator Test:</t>
  </si>
  <si>
    <t>IF</t>
  </si>
  <si>
    <t>[1]</t>
  </si>
  <si>
    <t>The AA does not address material adverse deviation</t>
  </si>
  <si>
    <t>[2]</t>
  </si>
  <si>
    <t>10% x (net L &amp; LAE reserves)   &gt;   TAC – CAL</t>
  </si>
  <si>
    <t>THEN:</t>
  </si>
  <si>
    <t>In this situation, we have:</t>
  </si>
  <si>
    <t>10% x (net L &amp; LAE reserves)</t>
  </si>
  <si>
    <t>RBC CAL Level</t>
  </si>
  <si>
    <t>So TAC - CAL</t>
  </si>
  <si>
    <r>
      <t xml:space="preserve">From above, we see that </t>
    </r>
    <r>
      <rPr>
        <b/>
        <sz val="11"/>
        <color theme="1"/>
        <rFont val="Calibri"/>
        <family val="2"/>
        <scheme val="minor"/>
      </rPr>
      <t>condition [2]</t>
    </r>
    <r>
      <rPr>
        <sz val="11"/>
        <color theme="1"/>
        <rFont val="Calibri"/>
        <family val="2"/>
        <scheme val="minor"/>
      </rPr>
      <t xml:space="preserve"> of the Bright Line Indicator Test is:</t>
    </r>
  </si>
  <si>
    <t>The conclusion of the Bright Line Indicator Test is:</t>
  </si>
  <si>
    <t>not satisfied</t>
  </si>
  <si>
    <t xml:space="preserve">       The financial analyst should pursue comments from the AA</t>
  </si>
  <si>
    <t>Ultimate loss</t>
  </si>
  <si>
    <r>
      <t xml:space="preserve">Actuary's </t>
    </r>
    <r>
      <rPr>
        <u/>
        <sz val="11"/>
        <color theme="1"/>
        <rFont val="Calibri"/>
        <family val="2"/>
        <scheme val="minor"/>
      </rPr>
      <t>loss</t>
    </r>
    <r>
      <rPr>
        <sz val="11"/>
        <color theme="1"/>
        <rFont val="Calibri"/>
        <family val="2"/>
        <scheme val="minor"/>
      </rPr>
      <t xml:space="preserve"> range:</t>
    </r>
  </si>
  <si>
    <t>Paid</t>
  </si>
  <si>
    <t>Case</t>
  </si>
  <si>
    <t>Materiality standard</t>
  </si>
  <si>
    <r>
      <t xml:space="preserve">  Actuary's </t>
    </r>
    <r>
      <rPr>
        <u/>
        <sz val="11"/>
        <color theme="1"/>
        <rFont val="Calibri"/>
        <family val="2"/>
        <scheme val="minor"/>
      </rPr>
      <t>reserve</t>
    </r>
    <r>
      <rPr>
        <sz val="11"/>
        <color theme="1"/>
        <rFont val="Calibri"/>
        <family val="2"/>
        <scheme val="minor"/>
      </rPr>
      <t xml:space="preserve"> range:</t>
    </r>
  </si>
  <si>
    <t>Step 1</t>
  </si>
  <si>
    <t>(1)</t>
  </si>
  <si>
    <t>(2)</t>
  </si>
  <si>
    <t>total</t>
  </si>
  <si>
    <t>RBC Capital Required:</t>
  </si>
  <si>
    <t>ACL:</t>
  </si>
  <si>
    <t>TAC:</t>
  </si>
  <si>
    <t>RBC ratio:</t>
  </si>
  <si>
    <t xml:space="preserve"> &lt;== trend test required</t>
  </si>
  <si>
    <t>COR:</t>
  </si>
  <si>
    <t xml:space="preserve"> &lt;== need this only if trend test is required</t>
  </si>
  <si>
    <t>level</t>
  </si>
  <si>
    <t>threshhold</t>
  </si>
  <si>
    <t>action</t>
  </si>
  <si>
    <t/>
  </si>
  <si>
    <t>CAL</t>
  </si>
  <si>
    <t xml:space="preserve"> &lt;==</t>
  </si>
  <si>
    <t>RAL</t>
  </si>
  <si>
    <t>MCL</t>
  </si>
  <si>
    <t>If IRIS 4 is unusual, recalculate IRIS 1,2,7,10,13 with surplus aid removed</t>
  </si>
  <si>
    <t>If IRIS 11 is not ok, recalculate IRIS 5 with prior year devlpt removed</t>
  </si>
  <si>
    <t>recalc due to IRIS 4</t>
  </si>
  <si>
    <t>recalc due to IRIS 11</t>
  </si>
  <si>
    <t>IRIS 1</t>
  </si>
  <si>
    <t>IRIS 2</t>
  </si>
  <si>
    <t>IRIS 3</t>
  </si>
  <si>
    <t>IRIS 4</t>
  </si>
  <si>
    <t>----&gt;</t>
  </si>
  <si>
    <t>surplus aid</t>
  </si>
  <si>
    <t>IRIS 5</t>
  </si>
  <si>
    <t>LR</t>
  </si>
  <si>
    <t>IRIS 6</t>
  </si>
  <si>
    <t>ER</t>
  </si>
  <si>
    <t>IRIS 7</t>
  </si>
  <si>
    <t>IIR</t>
  </si>
  <si>
    <t>IRIS 8</t>
  </si>
  <si>
    <t>IRIS 9</t>
  </si>
  <si>
    <t>IRIS 10</t>
  </si>
  <si>
    <t>IRIS 11</t>
  </si>
  <si>
    <t>IRIS 12</t>
  </si>
  <si>
    <t>IRIS 13</t>
  </si>
  <si>
    <t>deficiency</t>
  </si>
  <si>
    <t>required</t>
  </si>
  <si>
    <t>avg(R/P)</t>
  </si>
  <si>
    <t xml:space="preserve">CY - 1: </t>
  </si>
  <si>
    <t xml:space="preserve">CY - 2: </t>
  </si>
  <si>
    <t>By defn, RBC ratio</t>
  </si>
  <si>
    <t>TAC</t>
  </si>
  <si>
    <t>Rcat charge</t>
  </si>
  <si>
    <t>1-yr dev</t>
  </si>
  <si>
    <t>removed</t>
  </si>
  <si>
    <t>Cook.Personal</t>
  </si>
  <si>
    <t>Germani.GovtIns</t>
  </si>
  <si>
    <t>Horn2020.Flood</t>
  </si>
  <si>
    <t>Odomirok.15-P</t>
  </si>
  <si>
    <t>Odomirok.8-9-IS</t>
  </si>
  <si>
    <t>Odomirok.14-F</t>
  </si>
  <si>
    <t>NAIC.IRIS</t>
  </si>
  <si>
    <t>Odomirok.19-RBC</t>
  </si>
  <si>
    <t>Odomirok.22-23-GAAP</t>
  </si>
  <si>
    <t>Freihaut.Reins</t>
  </si>
  <si>
    <t>Klann.ReinsComm</t>
  </si>
  <si>
    <r>
      <rPr>
        <b/>
        <sz val="11"/>
        <color rgb="FFFF0000"/>
        <rFont val="Calibri"/>
        <family val="2"/>
        <scheme val="minor"/>
      </rPr>
      <t>LR</t>
    </r>
    <r>
      <rPr>
        <sz val="11"/>
        <color theme="1"/>
        <rFont val="Calibri"/>
        <family val="2"/>
        <scheme val="minor"/>
      </rPr>
      <t xml:space="preserve"> with</t>
    </r>
  </si>
  <si>
    <t>+    20%    x    (</t>
  </si>
  <si>
    <t>Pn90</t>
  </si>
  <si>
    <t>Td</t>
  </si>
  <si>
    <t xml:space="preserve">REMEMBER:     RP(A)  is  capped  by  T  = </t>
  </si>
  <si>
    <t xml:space="preserve">  &lt;== this is the final provision for reinsurance</t>
  </si>
  <si>
    <t>authorized reinsurer B (that's overdue)</t>
  </si>
  <si>
    <t>The provision for authorized but overdue reinsurers depends on whether or not they are slow-paying.</t>
  </si>
  <si>
    <t>Pn</t>
  </si>
  <si>
    <t>Pd90</t>
  </si>
  <si>
    <t xml:space="preserve">     &lt;== REMEMBER: This is capped by T = </t>
  </si>
  <si>
    <t>unauthorized</t>
  </si>
  <si>
    <t>authorized</t>
  </si>
  <si>
    <t>reinsurer A</t>
  </si>
  <si>
    <t>reinsurer B</t>
  </si>
  <si>
    <t>|</t>
  </si>
  <si>
    <r>
      <t>R</t>
    </r>
    <r>
      <rPr>
        <vertAlign val="subscript"/>
        <sz val="11"/>
        <color rgb="FF006100"/>
        <rFont val="Calibri"/>
        <family val="2"/>
        <scheme val="minor"/>
      </rPr>
      <t>3</t>
    </r>
    <r>
      <rPr>
        <sz val="11"/>
        <color rgb="FF006100"/>
        <rFont val="Calibri"/>
        <family val="2"/>
        <scheme val="minor"/>
      </rPr>
      <t xml:space="preserve"> =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</si>
  <si>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3</t>
    </r>
  </si>
  <si>
    <t>charge for non-invested assets</t>
  </si>
  <si>
    <t>charge for reins. recov.</t>
  </si>
  <si>
    <t>+ charge for health credit risk</t>
  </si>
  <si>
    <t>+ 0</t>
  </si>
  <si>
    <t>NON-INVESTED ASSETS</t>
  </si>
  <si>
    <t>amount</t>
  </si>
  <si>
    <t>RBC factor</t>
  </si>
  <si>
    <t>investment income due &amp; accrued</t>
  </si>
  <si>
    <t>charges for NON-INVESTED ASSETS</t>
  </si>
  <si>
    <t>amounts receivable related to uninsured plans</t>
  </si>
  <si>
    <t>guaranty funds receivable or on deposit</t>
  </si>
  <si>
    <t>recoverable (parents/subs/affiliates)</t>
  </si>
  <si>
    <t>aggregate write-ins for other than invested assets</t>
  </si>
  <si>
    <t>REINSURANCE RECOVERABLES</t>
  </si>
  <si>
    <r>
      <t xml:space="preserve">  &lt;== </t>
    </r>
    <r>
      <rPr>
        <i/>
        <sz val="11"/>
        <color rgb="FFFF0000"/>
        <rFont val="Calibri"/>
        <family val="2"/>
        <scheme val="minor"/>
      </rPr>
      <t>charge for non-invested assets</t>
    </r>
  </si>
  <si>
    <t>n/a</t>
  </si>
  <si>
    <t>pre-allocation charges for REINSURANCE RECOVERABLES</t>
  </si>
  <si>
    <t>* assume this P&amp;C insurer has no health credit risk</t>
  </si>
  <si>
    <r>
      <t>Check R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/R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allocation of RBC for reinsurance recoverables</t>
    </r>
  </si>
  <si>
    <r>
      <t xml:space="preserve">U/W risk </t>
    </r>
    <r>
      <rPr>
        <i/>
        <sz val="11"/>
        <color theme="1"/>
        <rFont val="Calibri"/>
        <family val="2"/>
        <scheme val="minor"/>
      </rPr>
      <t>(you need this to finish the R</t>
    </r>
    <r>
      <rPr>
        <i/>
        <vertAlign val="sub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 xml:space="preserve"> calculation)</t>
    </r>
  </si>
  <si>
    <r>
      <t xml:space="preserve">  RBC charge for R</t>
    </r>
    <r>
      <rPr>
        <vertAlign val="subscript"/>
        <sz val="11"/>
        <color theme="1"/>
        <rFont val="Calibri"/>
        <family val="2"/>
        <scheme val="minor"/>
      </rPr>
      <t>4</t>
    </r>
  </si>
  <si>
    <r>
      <t>RBC charge for R</t>
    </r>
    <r>
      <rPr>
        <vertAlign val="subscript"/>
        <sz val="11"/>
        <color theme="1"/>
        <rFont val="Calibri"/>
        <family val="2"/>
        <scheme val="minor"/>
      </rPr>
      <t>4</t>
    </r>
  </si>
  <si>
    <t xml:space="preserve">  (RBC charge for NON-INVESTED ASSETS) + (1/2)x(RBC charge for reins recoverables)</t>
  </si>
  <si>
    <r>
      <t>Since R</t>
    </r>
    <r>
      <rPr>
        <vertAlign val="subscript"/>
        <sz val="11"/>
        <color theme="1"/>
        <rFont val="Calibri"/>
        <family val="2"/>
        <scheme val="minor"/>
      </rPr>
      <t>4</t>
    </r>
  </si>
  <si>
    <r>
      <t>into R</t>
    </r>
    <r>
      <rPr>
        <vertAlign val="subscript"/>
        <sz val="11"/>
        <color theme="1"/>
        <rFont val="Calibri"/>
        <family val="2"/>
        <scheme val="minor"/>
      </rPr>
      <t>3</t>
    </r>
  </si>
  <si>
    <r>
      <t>final R</t>
    </r>
    <r>
      <rPr>
        <vertAlign val="sub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charge for reins recovs</t>
    </r>
  </si>
  <si>
    <r>
      <t xml:space="preserve">  &lt;== </t>
    </r>
    <r>
      <rPr>
        <i/>
        <sz val="11"/>
        <color rgb="FFFF0000"/>
        <rFont val="Calibri"/>
        <family val="2"/>
        <scheme val="minor"/>
      </rPr>
      <t>charge for reinsurance recoverables</t>
    </r>
  </si>
  <si>
    <t>voluntarily providing coverage?</t>
  </si>
  <si>
    <t>Identify 2 coverage restrictions might an insurer place on a high-risk driver before</t>
  </si>
  <si>
    <t>coverage restrictions: any 2 of..</t>
  </si>
  <si>
    <t xml:space="preserve">  - higher deductibles (comprehensive or collision)</t>
  </si>
  <si>
    <t xml:space="preserve">  - lower limits (liability)</t>
  </si>
  <si>
    <t xml:space="preserve">  - exclusion of certain coverages (medical, glass coverage)</t>
  </si>
  <si>
    <t>Identify 3 mechanisms for operating a state residual auto insurance market.</t>
  </si>
  <si>
    <t>mechanisms:</t>
  </si>
  <si>
    <t xml:space="preserve">  - ARP (Assigned Risk Plan) also sometimes called AIP (Auto Insurance Plan)</t>
  </si>
  <si>
    <t xml:space="preserve">  - JUA (Joint Underwriting Association)</t>
  </si>
  <si>
    <t xml:space="preserve">  - RF (Reinsurance Facility)</t>
  </si>
  <si>
    <t xml:space="preserve">  - property owners in urban areas couldn't find coverage due to crime/riot risk</t>
  </si>
  <si>
    <t>rationale for FAIR plans:</t>
  </si>
  <si>
    <t>Briefly describe the rationale for FAIR plans (Fair Access to Insurance Requirements):</t>
  </si>
  <si>
    <t>Describe how FAIR plays operate.</t>
  </si>
  <si>
    <t>operation of FAIR plans:</t>
  </si>
  <si>
    <t xml:space="preserve">  - policies are serviced by a syndicate or private company (who collect premiums, handle claims, &amp; take</t>
  </si>
  <si>
    <t xml:space="preserve">     a cut for their service)</t>
  </si>
  <si>
    <t xml:space="preserve">  - premiums &amp; losses are shared by all property insurers in state</t>
  </si>
  <si>
    <t>Part 5, Section 1</t>
  </si>
  <si>
    <t>Schedule P format:</t>
  </si>
  <si>
    <t xml:space="preserve"> &lt;== CYs</t>
  </si>
  <si>
    <t>Part 5, Section 2</t>
  </si>
  <si>
    <t>non-Schedule P format:</t>
  </si>
  <si>
    <t>Part 5, Section 3</t>
  </si>
  <si>
    <t>Answer to part (b)</t>
  </si>
  <si>
    <t>Cumulative Number of Claims Closed with Payment</t>
  </si>
  <si>
    <t>Triangle of closed to reported claims</t>
  </si>
  <si>
    <t>Number of Outstanding Claims</t>
  </si>
  <si>
    <t>Triangle of closed WITH PAYMENT to reported claims</t>
  </si>
  <si>
    <t>The interpretation of these ratios is:</t>
  </si>
  <si>
    <t>no trend</t>
  </si>
  <si>
    <t>gradual trend UP</t>
  </si>
  <si>
    <t>gradual trend down</t>
  </si>
  <si>
    <t>SPIKE</t>
  </si>
  <si>
    <t>dip</t>
  </si>
  <si>
    <t xml:space="preserve">A    </t>
  </si>
  <si>
    <t xml:space="preserve">B    </t>
  </si>
  <si>
    <t xml:space="preserve">C    </t>
  </si>
  <si>
    <t xml:space="preserve">D    </t>
  </si>
  <si>
    <t xml:space="preserve">E    </t>
  </si>
  <si>
    <t>Answer to part (a)</t>
  </si>
  <si>
    <t>Answer to part (c)</t>
  </si>
  <si>
    <t>Based on the ratios in the resulting triangle, which of the following interpretations</t>
  </si>
  <si>
    <t>is most correct?</t>
  </si>
  <si>
    <t>Calculate the triangle of the ratio of closed claims to reported claims.</t>
  </si>
  <si>
    <t>Calculate the triangle of the ratio of closed WITH PAYMENT claims to reported claims.</t>
  </si>
  <si>
    <t>Protected cell liabilities</t>
  </si>
  <si>
    <t>Mortgage loans on real estate: Other than first liens</t>
  </si>
  <si>
    <t>Surplus adjustments</t>
  </si>
  <si>
    <t>Change in nonadmitted assets (Exhibit of Nonadmitted Assets, Line 28, Col. 3)</t>
  </si>
  <si>
    <t>Real estate: Properties held for sale (less $ encumbrances)</t>
  </si>
  <si>
    <t>Total liabilities (Lines 26 and 27)</t>
  </si>
  <si>
    <t>Federal and foreign income taxes incurred</t>
  </si>
  <si>
    <t>L</t>
  </si>
  <si>
    <t>O</t>
  </si>
  <si>
    <t>Reinsurance payable on paid losses and loss adjustment expenses</t>
  </si>
  <si>
    <t>Identify the components of 'direct charges to surplus'.</t>
  </si>
  <si>
    <t>Components of 'direct charges to surplus'</t>
  </si>
  <si>
    <t xml:space="preserve">  - other surplus changes</t>
  </si>
  <si>
    <t xml:space="preserve">  - additional capital contributions</t>
  </si>
  <si>
    <t xml:space="preserve">  - stockholder dividends</t>
  </si>
  <si>
    <t>policyholder's surplus</t>
  </si>
  <si>
    <t>surplus</t>
  </si>
  <si>
    <t>Classification</t>
  </si>
  <si>
    <t>item</t>
  </si>
  <si>
    <t>+/-</t>
  </si>
  <si>
    <t>current (unless otherwise stated)</t>
  </si>
  <si>
    <t>value</t>
  </si>
  <si>
    <t>other</t>
  </si>
  <si>
    <t>prior policyholder's surplus</t>
  </si>
  <si>
    <t>NWP</t>
  </si>
  <si>
    <t>--------</t>
  </si>
  <si>
    <t>NEP</t>
  </si>
  <si>
    <t>incurred losses</t>
  </si>
  <si>
    <t>other U/W expenses</t>
  </si>
  <si>
    <t>net investment income earned</t>
  </si>
  <si>
    <t>H</t>
  </si>
  <si>
    <t>net realized capital gains less tax</t>
  </si>
  <si>
    <t>I</t>
  </si>
  <si>
    <t>net unrealized capital gains less tax</t>
  </si>
  <si>
    <t>+ chg</t>
  </si>
  <si>
    <t>J</t>
  </si>
  <si>
    <t>other income</t>
  </si>
  <si>
    <t>K</t>
  </si>
  <si>
    <t>dividends to policyholders</t>
  </si>
  <si>
    <t>dividends to stockholders</t>
  </si>
  <si>
    <t>M</t>
  </si>
  <si>
    <t>federal &amp; foreign taxes</t>
  </si>
  <si>
    <t>N</t>
  </si>
  <si>
    <t>net deferred income tax</t>
  </si>
  <si>
    <t>provision for reinsurance</t>
  </si>
  <si>
    <t>- chg</t>
  </si>
  <si>
    <t>total assets</t>
  </si>
  <si>
    <t>Q</t>
  </si>
  <si>
    <t>non-admitted assets</t>
  </si>
  <si>
    <t xml:space="preserve">  &lt;== sum(other) - prior surpus</t>
  </si>
  <si>
    <t>change in surplus</t>
  </si>
  <si>
    <t>Calculate the current year's policyholder's surplus.</t>
  </si>
  <si>
    <t>Calculate these 3 items in total for all policy groups for both GAAP &amp; SAP:</t>
  </si>
  <si>
    <t>(3)</t>
  </si>
  <si>
    <t>(4)</t>
  </si>
  <si>
    <t>(5)</t>
  </si>
  <si>
    <t>(6)</t>
  </si>
  <si>
    <t>(7)</t>
  </si>
  <si>
    <t>(8)</t>
  </si>
  <si>
    <t>premium deficiency</t>
  </si>
  <si>
    <t>policy</t>
  </si>
  <si>
    <t>inv.</t>
  </si>
  <si>
    <t>GAAP</t>
  </si>
  <si>
    <t>SAP</t>
  </si>
  <si>
    <t>DAC asset</t>
  </si>
  <si>
    <t>grouping</t>
  </si>
  <si>
    <t>UPR</t>
  </si>
  <si>
    <t>PV(loss)</t>
  </si>
  <si>
    <t>income</t>
  </si>
  <si>
    <t>DAC</t>
  </si>
  <si>
    <t>profit</t>
  </si>
  <si>
    <t>prem. def.</t>
  </si>
  <si>
    <t>PDR liability</t>
  </si>
  <si>
    <t>/\</t>
  </si>
  <si>
    <t xml:space="preserve"> =  (1) - (2) + (3) - (4)</t>
  </si>
  <si>
    <t>/ | \</t>
  </si>
  <si>
    <t xml:space="preserve"> = MAX[ 0, -(5) ]</t>
  </si>
  <si>
    <t xml:space="preserve"> =  (1) - (2) + (3)</t>
  </si>
  <si>
    <t>final answers to (a)</t>
  </si>
  <si>
    <t xml:space="preserve"> = MAX[ 0, -(7) ]</t>
  </si>
  <si>
    <t>Step 2</t>
  </si>
  <si>
    <t>(6a)</t>
  </si>
  <si>
    <t>(6b)</t>
  </si>
  <si>
    <t>(8a)</t>
  </si>
  <si>
    <t>(8b)</t>
  </si>
  <si>
    <t>original</t>
  </si>
  <si>
    <t>PDR</t>
  </si>
  <si>
    <t>asset</t>
  </si>
  <si>
    <t>liab.</t>
  </si>
  <si>
    <t xml:space="preserve"> = MAX[ 0, (4)-(6) ]</t>
  </si>
  <si>
    <t xml:space="preserve"> = MAX[ 0, (6)-(4) ]</t>
  </si>
  <si>
    <t xml:space="preserve"> = 0 (always)</t>
  </si>
  <si>
    <t xml:space="preserve"> = (8)</t>
  </si>
  <si>
    <r>
      <t xml:space="preserve"> calculate the </t>
    </r>
    <r>
      <rPr>
        <u/>
        <sz val="11"/>
        <color theme="1"/>
        <rFont val="Calibri"/>
        <family val="2"/>
        <scheme val="minor"/>
      </rPr>
      <t>premium deficiency</t>
    </r>
    <r>
      <rPr>
        <sz val="11"/>
        <color theme="1"/>
        <rFont val="Calibri"/>
        <family val="2"/>
        <scheme val="minor"/>
      </rPr>
      <t xml:space="preserve"> for GAAP &amp; SAP for each policy group by completing the following table</t>
    </r>
  </si>
  <si>
    <r>
      <t xml:space="preserve"> use the results of Step 1 to calculate the </t>
    </r>
    <r>
      <rPr>
        <u/>
        <sz val="11"/>
        <color theme="1"/>
        <rFont val="Calibri"/>
        <family val="2"/>
        <scheme val="minor"/>
      </rPr>
      <t>actual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DAC asset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PDR liability</t>
    </r>
    <r>
      <rPr>
        <sz val="11"/>
        <color theme="1"/>
        <rFont val="Calibri"/>
        <family val="2"/>
        <scheme val="minor"/>
      </rPr>
      <t xml:space="preserve"> for GAAP &amp; SAP</t>
    </r>
  </si>
  <si>
    <t>Actuary's low end of range (ultimate loss)</t>
  </si>
  <si>
    <t>Actuary's point-estimate (ultimate loss)</t>
  </si>
  <si>
    <t>Actuary's HIGH end of range (ultimate loss)</t>
  </si>
  <si>
    <r>
      <t xml:space="preserve">We will assume that the actuary </t>
    </r>
    <r>
      <rPr>
        <u/>
        <sz val="11"/>
        <color theme="1"/>
        <rFont val="Calibri"/>
        <family val="2"/>
        <scheme val="minor"/>
      </rPr>
      <t>did</t>
    </r>
    <r>
      <rPr>
        <sz val="11"/>
        <color theme="1"/>
        <rFont val="Calibri"/>
        <family val="2"/>
        <scheme val="minor"/>
      </rPr>
      <t xml:space="preserve"> address RMAD so that </t>
    </r>
    <r>
      <rPr>
        <b/>
        <sz val="11"/>
        <color theme="1"/>
        <rFont val="Calibri"/>
        <family val="2"/>
        <scheme val="minor"/>
      </rPr>
      <t>condition [1]</t>
    </r>
    <r>
      <rPr>
        <sz val="11"/>
        <color theme="1"/>
        <rFont val="Calibri"/>
        <family val="2"/>
        <scheme val="minor"/>
      </rPr>
      <t xml:space="preserve"> is:</t>
    </r>
  </si>
  <si>
    <t>Justify the selection of one materiality standard from part (a) above to be considered</t>
  </si>
  <si>
    <t xml:space="preserve">This auto insurance company has been in business for 2 years. It has loose underwriting guidelines to </t>
  </si>
  <si>
    <t>encourage growth and premium volume has been rapidly rising. Underwriting results have been mixed.</t>
  </si>
  <si>
    <t>Management is experienced but the board of directors is pressuring them to grow quickly.</t>
  </si>
  <si>
    <t>This company appears headed for possible disaster so having a smaller standard provides earlier warning.</t>
  </si>
  <si>
    <r>
      <t xml:space="preserve">It appears </t>
    </r>
    <r>
      <rPr>
        <u/>
        <sz val="11"/>
        <color theme="1"/>
        <rFont val="Calibri"/>
        <family val="2"/>
        <scheme val="minor"/>
      </rPr>
      <t>likely that RMAD exists</t>
    </r>
    <r>
      <rPr>
        <sz val="11"/>
        <color theme="1"/>
        <rFont val="Calibri"/>
        <family val="2"/>
        <scheme val="minor"/>
      </rPr>
      <t xml:space="preserve"> based on this quantitative analysis.</t>
    </r>
  </si>
  <si>
    <t xml:space="preserve">  - In business for only 2 years</t>
  </si>
  <si>
    <t xml:space="preserve">  -  Loose underwriting guidelines</t>
  </si>
  <si>
    <t xml:space="preserve">  - No information provided on the reserving philosophy but give the board's pressure, reserves could be deficient</t>
  </si>
  <si>
    <t xml:space="preserve">  -  Company is growing rapidly, which can be a warning sign for financial difficulties</t>
  </si>
  <si>
    <t xml:space="preserve">  -  Management is experienced but the board of directors is pressuring management to grow</t>
  </si>
  <si>
    <t xml:space="preserve">      so management may take greater risks to satisfy the board.</t>
  </si>
  <si>
    <r>
      <t xml:space="preserve">All of these factors provide evidence that this company has a </t>
    </r>
    <r>
      <rPr>
        <u/>
        <sz val="11"/>
        <color theme="1"/>
        <rFont val="Calibri"/>
        <family val="2"/>
        <scheme val="minor"/>
      </rPr>
      <t>high risk</t>
    </r>
    <r>
      <rPr>
        <sz val="11"/>
        <color theme="1"/>
        <rFont val="Calibri"/>
        <family val="2"/>
        <scheme val="minor"/>
      </rPr>
      <t xml:space="preserve"> of RMAD</t>
    </r>
  </si>
  <si>
    <r>
      <rPr>
        <b/>
        <sz val="11"/>
        <color theme="1"/>
        <rFont val="Calibri"/>
        <family val="2"/>
        <scheme val="minor"/>
      </rPr>
      <t>Conclusion:</t>
    </r>
    <r>
      <rPr>
        <sz val="11"/>
        <color theme="1"/>
        <rFont val="Calibri"/>
        <family val="2"/>
        <scheme val="minor"/>
      </rPr>
      <t xml:space="preserve">  Based on quantitative &amp; qualitative considerations, this company has </t>
    </r>
    <r>
      <rPr>
        <b/>
        <sz val="11"/>
        <color rgb="FFFF0000"/>
        <rFont val="Calibri"/>
        <family val="2"/>
        <scheme val="minor"/>
      </rPr>
      <t>high risk of RMAD</t>
    </r>
    <r>
      <rPr>
        <sz val="11"/>
        <color theme="1"/>
        <rFont val="Calibri"/>
        <family val="2"/>
        <scheme val="minor"/>
      </rPr>
      <t>.</t>
    </r>
  </si>
  <si>
    <t>Identify 4 reasons for a commutation to occur.</t>
  </si>
  <si>
    <t>Briefly describe the extent does private insurance provide unemployment coverage?</t>
  </si>
  <si>
    <t>Private insurance does not provide unemployment insurance.</t>
  </si>
  <si>
    <t>Briefly describe a social cost to unemployment insurance and a proposal that could</t>
  </si>
  <si>
    <t>mitigate the cost.</t>
  </si>
  <si>
    <t>social cost:</t>
  </si>
  <si>
    <t xml:space="preserve">  - lengthens the period of unemployment</t>
  </si>
  <si>
    <t>proposed solution:</t>
  </si>
  <si>
    <t xml:space="preserve">  - reduce benefits to encourage return to full-paid work</t>
  </si>
  <si>
    <t>What is a conditional payment in the context of WC (Worker's Compensation) and Medicare?</t>
  </si>
  <si>
    <t>conditional payment:</t>
  </si>
  <si>
    <t xml:space="preserve">  - when medical costs are incurred BEFORE primary coverage begins =&gt; Medicare will make CONDITIONAL payments</t>
  </si>
  <si>
    <t xml:space="preserve">  - these conditional payments are reimbursed once primary insurer is determined</t>
  </si>
  <si>
    <t>Briefly describe 2 policy goals or objectives of NFIP.</t>
  </si>
  <si>
    <t>Any 2 of the following policy goals or objectives:</t>
  </si>
  <si>
    <r>
      <t xml:space="preserve">policy goals: </t>
    </r>
    <r>
      <rPr>
        <b/>
        <sz val="11"/>
        <color rgb="FFFF0000"/>
        <rFont val="Calibri"/>
        <family val="2"/>
        <scheme val="minor"/>
      </rPr>
      <t>AM&amp;R</t>
    </r>
  </si>
  <si>
    <r>
      <t xml:space="preserve">  - </t>
    </r>
    <r>
      <rPr>
        <b/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ccess: provide access to primary insurance</t>
    </r>
  </si>
  <si>
    <r>
      <t xml:space="preserve">  - </t>
    </r>
    <r>
      <rPr>
        <b/>
        <sz val="11"/>
        <color rgb="FFFF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itigate flood risk through floodplain management standards</t>
    </r>
  </si>
  <si>
    <r>
      <t xml:space="preserve">  - </t>
    </r>
    <r>
      <rPr>
        <b/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educe flood risk through floodplain management standards</t>
    </r>
  </si>
  <si>
    <r>
      <t xml:space="preserve">objectives: </t>
    </r>
    <r>
      <rPr>
        <b/>
        <sz val="11"/>
        <color rgb="FFFF0000"/>
        <rFont val="Calibri"/>
        <family val="2"/>
        <scheme val="minor"/>
      </rPr>
      <t>RASH</t>
    </r>
  </si>
  <si>
    <r>
      <t xml:space="preserve">  - </t>
    </r>
    <r>
      <rPr>
        <b/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isk-based premiums</t>
    </r>
  </si>
  <si>
    <r>
      <t xml:space="preserve">  - </t>
    </r>
    <r>
      <rPr>
        <b/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ffordability</t>
    </r>
  </si>
  <si>
    <r>
      <t xml:space="preserve">  - </t>
    </r>
    <r>
      <rPr>
        <b/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ustainability (premiums should cover claims costs &amp; expenses)</t>
    </r>
  </si>
  <si>
    <r>
      <t xml:space="preserve">  - </t>
    </r>
    <r>
      <rPr>
        <b/>
        <sz val="11"/>
        <color rgb="FFFF0000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igh participation rates</t>
    </r>
  </si>
  <si>
    <t>Identify 2 situations where the purchase of flood insurance is manadatory.</t>
  </si>
  <si>
    <t xml:space="preserve">  - when a mortgage lender specifically requires participation (even if outside a SFHA)</t>
  </si>
  <si>
    <t xml:space="preserve">  - for property owners in a SFHA (Special Flood Hazard Areas) with a federally backed mortgage</t>
  </si>
  <si>
    <t>Identify 2 ways private insurers can be involved in the flood insurance market.</t>
  </si>
  <si>
    <t xml:space="preserve">  - service policies (marketing, selling, writing, claims management)</t>
  </si>
  <si>
    <t xml:space="preserve">  - assume full risk as primary insurer</t>
  </si>
  <si>
    <t xml:space="preserve">  - assume a portion of risk as a reinsurer</t>
  </si>
  <si>
    <t>Briefly describe 2 ways of estimating retrospective premium adjustments</t>
  </si>
  <si>
    <t>Define the concept of a retrospectively rated contract.</t>
  </si>
  <si>
    <t>Identify 2 required financial statement disclosures regarding retrospectively rated policies.</t>
  </si>
  <si>
    <t>NAIC.SSAP-66</t>
  </si>
  <si>
    <t xml:space="preserve">  - a contract where the final premium is based on the loss experience of the policy</t>
  </si>
  <si>
    <t xml:space="preserve">  - includes loss development after expiration</t>
  </si>
  <si>
    <t xml:space="preserve">  - final premium is determined by a formula written into the policy or by law</t>
  </si>
  <si>
    <t xml:space="preserve">  - apply the historical ratio of (retrospective rated developments)/(earned standard premium)</t>
  </si>
  <si>
    <t xml:space="preserve">     to the premium for the policy being rated</t>
  </si>
  <si>
    <t xml:space="preserve">  - for each risk, compare known to anticipated loss development (including IBNR) to</t>
  </si>
  <si>
    <t xml:space="preserve">     estimate return or additional premium earned at that point in time</t>
  </si>
  <si>
    <t xml:space="preserve">  - estimation method for premium adjustments</t>
  </si>
  <si>
    <t xml:space="preserve">  - accounting method for premium adjustments</t>
  </si>
  <si>
    <t xml:space="preserve">  - amount &amp; proportion of net premiums subject to retrospective adjustments</t>
  </si>
  <si>
    <t xml:space="preserve">  - calculation of non-admitted retrospective premium</t>
  </si>
  <si>
    <t>Exam 6U - Practice 2 - Answers</t>
  </si>
  <si>
    <t>Odomirok.10-Notes</t>
  </si>
  <si>
    <t>McCarty.Credit</t>
  </si>
  <si>
    <t>Odomirok.25-Solv2</t>
  </si>
  <si>
    <t>NAIC.Price</t>
  </si>
  <si>
    <t>Define the concept of price optimization as discussed in Price Optimization White Paper.</t>
  </si>
  <si>
    <t xml:space="preserve"> - the process of maximizing or minimizing a business metric</t>
  </si>
  <si>
    <t xml:space="preserve"> - uses sophisticated tools and models to quantify business considerations</t>
  </si>
  <si>
    <t xml:space="preserve"> - provides more accurate pricing</t>
  </si>
  <si>
    <t xml:space="preserve"> - doesn't unfairly discriminate if applied on a ratebook level</t>
  </si>
  <si>
    <t>Benefits:</t>
  </si>
  <si>
    <t>Identify 2 benefits and 2 drawbacks of price optimization.</t>
  </si>
  <si>
    <t>Drawbacks: Any 2 of..</t>
  </si>
  <si>
    <t xml:space="preserve"> - regulators don't have the data to independently verify rates based on price optimization</t>
  </si>
  <si>
    <t xml:space="preserve"> - the models (often GLMs) can produce large individual rate swings</t>
  </si>
  <si>
    <t xml:space="preserve"> - no evidence of improved stability from using price optimization</t>
  </si>
  <si>
    <t xml:space="preserve"> - concern that ratemaing ASOPs may be violated (if rates are unfairly discriminatory)</t>
  </si>
  <si>
    <t>Identify 2 recommendations of the Task Force on Price Optimization regarding pricing methodology.</t>
  </si>
  <si>
    <t xml:space="preserve"> - rates should be cost-based</t>
  </si>
  <si>
    <t xml:space="preserve"> - rates should comply with state law</t>
  </si>
  <si>
    <t xml:space="preserve"> - customers with identical risk profiles should be charged the same rate</t>
  </si>
  <si>
    <t>involvement by actuaries is required:</t>
  </si>
  <si>
    <t>Summary of significant accounting principles</t>
  </si>
  <si>
    <r>
      <t xml:space="preserve">For each of the following items contained in "Notes to the Financial Statements", state (yes/no) whether </t>
    </r>
    <r>
      <rPr>
        <u/>
        <sz val="11"/>
        <rFont val="Calibri"/>
        <family val="2"/>
        <scheme val="minor"/>
      </rPr>
      <t>direct</t>
    </r>
  </si>
  <si>
    <t>Reinsurance</t>
  </si>
  <si>
    <t>Premium Deficiency Reserves</t>
  </si>
  <si>
    <t>High Deductibles</t>
  </si>
  <si>
    <t>yes</t>
  </si>
  <si>
    <t>Briefly describe any 2 of the financial statement notes listed in part (a)</t>
  </si>
  <si>
    <t xml:space="preserve"> - disclose source of rules (usually NAIC APPM and the SSAPS)</t>
  </si>
  <si>
    <t xml:space="preserve"> - disclose exceptions to rules</t>
  </si>
  <si>
    <t xml:space="preserve"> - reserves are net of reinsurance on the balance sheet and income statement</t>
  </si>
  <si>
    <t xml:space="preserve"> - reinsurance can significantly lower the B/S reserves and affects the surplus</t>
  </si>
  <si>
    <t xml:space="preserve"> - must understand credit risk associated with reinsurance</t>
  </si>
  <si>
    <t>Reinsurance: require any 2 of..</t>
  </si>
  <si>
    <t xml:space="preserve"> - inclusion of investment income is optional</t>
  </si>
  <si>
    <t xml:space="preserve"> - disclose amount and effective date of PDR</t>
  </si>
  <si>
    <t xml:space="preserve"> - if PDR is recorded as part of UEP then this Note is the only way to know if PDR exists</t>
  </si>
  <si>
    <t>Premium Deficiency Reserves: require any 2 of..</t>
  </si>
  <si>
    <t xml:space="preserve"> - creates credit risk that isn't shown on the balance sheet</t>
  </si>
  <si>
    <t xml:space="preserve"> - disclose amount recorded &amp; amount billed but not collected</t>
  </si>
  <si>
    <t>no - this is of interest to actuaries but doesn't required direct involvement</t>
  </si>
  <si>
    <t>Fully describe 2 weaknesses of credit reporting systems that may lead to regulatory concerns</t>
  </si>
  <si>
    <t>about using credit reports in determining premiums.</t>
  </si>
  <si>
    <t xml:space="preserve"> - even if the methodology for determining premiums is correct, errors would invalidate the results</t>
  </si>
  <si>
    <t xml:space="preserve"> - this is not the insured's fault and should not affect their premium</t>
  </si>
  <si>
    <t xml:space="preserve"> - poor households may use cash not credit so would be unfairly penalized for lack of credit history</t>
  </si>
  <si>
    <r>
      <rPr>
        <b/>
        <sz val="11"/>
        <color rgb="FFFF0000"/>
        <rFont val="Calibri"/>
        <family val="2"/>
        <scheme val="minor"/>
      </rPr>
      <t>D</t>
    </r>
    <r>
      <rPr>
        <sz val="11"/>
        <color rgb="FF222222"/>
        <rFont val="Calibri"/>
        <family val="2"/>
        <scheme val="minor"/>
      </rPr>
      <t>iscriminatory</t>
    </r>
  </si>
  <si>
    <t xml:space="preserve"> - credit scoring may lead to rates that are unfairly discriminatory</t>
  </si>
  <si>
    <r>
      <rPr>
        <b/>
        <sz val="11"/>
        <color rgb="FFFF0000"/>
        <rFont val="Calibri"/>
        <family val="2"/>
        <scheme val="minor"/>
      </rPr>
      <t>E</t>
    </r>
    <r>
      <rPr>
        <sz val="11"/>
        <color rgb="FF222222"/>
        <rFont val="Calibri"/>
        <family val="2"/>
        <scheme val="minor"/>
      </rPr>
      <t>conomic downturns</t>
    </r>
  </si>
  <si>
    <r>
      <rPr>
        <b/>
        <sz val="11"/>
        <color rgb="FFFF0000"/>
        <rFont val="Calibri"/>
        <family val="2"/>
        <scheme val="minor"/>
      </rPr>
      <t>E</t>
    </r>
    <r>
      <rPr>
        <sz val="11"/>
        <color rgb="FF222222"/>
        <rFont val="Calibri"/>
        <family val="2"/>
        <scheme val="minor"/>
      </rPr>
      <t>rrors</t>
    </r>
  </si>
  <si>
    <t xml:space="preserve"> - 50% of credit reports have errors, sometimes due to identity theft</t>
  </si>
  <si>
    <r>
      <rPr>
        <b/>
        <sz val="11"/>
        <color rgb="FFFF0000"/>
        <rFont val="Calibri"/>
        <family val="2"/>
        <scheme val="minor"/>
      </rPr>
      <t>F</t>
    </r>
    <r>
      <rPr>
        <sz val="11"/>
        <color rgb="FF222222"/>
        <rFont val="Calibri"/>
        <family val="2"/>
        <scheme val="minor"/>
      </rPr>
      <t>requency</t>
    </r>
  </si>
  <si>
    <t xml:space="preserve"> - credit score is correlated only with frequency, not with severity of claims</t>
  </si>
  <si>
    <t xml:space="preserve"> - downturns in economy are beyond the control of individual policyholders</t>
  </si>
  <si>
    <t xml:space="preserve"> - the effects may not be incorporated into rating plans in a timely manner leading to overcharging</t>
  </si>
  <si>
    <t>Briefly describe the concept of Solvency II with respect to its role in the European Union.</t>
  </si>
  <si>
    <t>Solvency II is a principles-based insurance regulatory system for capital levels of</t>
  </si>
  <si>
    <t>insurance companies in the European Union.</t>
  </si>
  <si>
    <t>of insolvency and provide a high level of consumer protection.</t>
  </si>
  <si>
    <t>The goal of Solvency II is to create a unified regulatory standard across the EU, aiming to reduce the risk</t>
  </si>
  <si>
    <t>Sample answer 1:</t>
  </si>
  <si>
    <t>Sample answer 2:</t>
  </si>
  <si>
    <t>Describe the 3 pillars of Solvency II.</t>
  </si>
  <si>
    <t>Pillar 1:</t>
  </si>
  <si>
    <t>Quantitative</t>
  </si>
  <si>
    <t>Pillar 2:</t>
  </si>
  <si>
    <t>Governance</t>
  </si>
  <si>
    <t xml:space="preserve"> - adequate governance is required for: internal audit, actuarial work, risk management, compliance</t>
  </si>
  <si>
    <t>Pillar 3:</t>
  </si>
  <si>
    <t>Transparency</t>
  </si>
  <si>
    <t xml:space="preserve"> - requires supervisory reporting &amp; public disclosure to increase market discipline and reduce the need for</t>
  </si>
  <si>
    <t xml:space="preserve">   intervention by regulators</t>
  </si>
  <si>
    <t xml:space="preserve"> - uses a "total balance sheet approach" to set SCR &amp; MCR (Solvency Capital Requirement &amp; Minimum Capital Requirement)</t>
  </si>
  <si>
    <t>Solvency Capital Requirement</t>
  </si>
  <si>
    <t>Minimum Capital Requirement</t>
  </si>
  <si>
    <t>Risk Margin</t>
  </si>
  <si>
    <t>Best Estimate of Liabilities</t>
  </si>
  <si>
    <t>SCR assets required</t>
  </si>
  <si>
    <t>(best estimate of liabilities)</t>
  </si>
  <si>
    <t>margin</t>
  </si>
  <si>
    <t>SCR</t>
  </si>
  <si>
    <t>MCR assets required</t>
  </si>
  <si>
    <t>MCR</t>
  </si>
  <si>
    <t>IFRS assets available</t>
  </si>
  <si>
    <t>≤</t>
  </si>
  <si>
    <t>&lt;</t>
  </si>
  <si>
    <t>Calculate SCR and MCR assets required:</t>
  </si>
  <si>
    <t>Action</t>
  </si>
  <si>
    <t>Result</t>
  </si>
  <si>
    <t>Test these inequalities</t>
  </si>
  <si>
    <t>no action - company continues operations</t>
  </si>
  <si>
    <t>regulator intervenes</t>
  </si>
  <si>
    <t>company no longer permitted to operate</t>
  </si>
  <si>
    <t>Given the following information about an insurer, determine the appropriate action</t>
  </si>
  <si>
    <t>under Solvency II.</t>
  </si>
  <si>
    <t>Final answer:</t>
  </si>
  <si>
    <t xml:space="preserve">Retained risk in property and casualty insurance refers to the amount of risk that an </t>
  </si>
  <si>
    <t>entity decides to keep instead of transferring it to an insurance company. Identify the</t>
  </si>
  <si>
    <t>contexts where a 'retained risk' actuarial analysis is generally used.</t>
  </si>
  <si>
    <t>AAA.UncollReins</t>
  </si>
  <si>
    <r>
      <t>A</t>
    </r>
    <r>
      <rPr>
        <sz val="11"/>
        <color rgb="FF222222"/>
        <rFont val="Calibri"/>
        <family val="2"/>
        <scheme val="minor"/>
      </rPr>
      <t>dequacy of Accruals for Financial Reporting</t>
    </r>
  </si>
  <si>
    <r>
      <rPr>
        <b/>
        <sz val="11"/>
        <color rgb="FFFF0000"/>
        <rFont val="Calibri"/>
        <family val="2"/>
        <scheme val="minor"/>
      </rPr>
      <t>I</t>
    </r>
    <r>
      <rPr>
        <sz val="11"/>
        <color rgb="FF222222"/>
        <rFont val="Calibri"/>
        <family val="2"/>
        <scheme val="minor"/>
      </rPr>
      <t>nternal Financial Reporting and Cost Allocation</t>
    </r>
  </si>
  <si>
    <r>
      <rPr>
        <b/>
        <sz val="11"/>
        <color rgb="FFFF0000"/>
        <rFont val="Calibri"/>
        <family val="2"/>
        <scheme val="minor"/>
      </rPr>
      <t>R</t>
    </r>
    <r>
      <rPr>
        <sz val="11"/>
        <color rgb="FF222222"/>
        <rFont val="Calibri"/>
        <family val="2"/>
        <scheme val="minor"/>
      </rPr>
      <t>egulatory Filing for a Qualified Self-Insurance Designation</t>
    </r>
  </si>
  <si>
    <t>AIR</t>
  </si>
  <si>
    <t>The memory trick for this question is:</t>
  </si>
  <si>
    <t>(I know that was a bit of a strange question but I wanted to include</t>
  </si>
  <si>
    <t>content from the new syllabus readings.)</t>
  </si>
  <si>
    <t>Identify 2 ways that regulatory best practices for predictive models help state insurance</t>
  </si>
  <si>
    <t>regulators and the insurance industry.</t>
  </si>
  <si>
    <t>marketplaces.</t>
  </si>
  <si>
    <t xml:space="preserve"> Briefly describe the main responsibilities of the Federal Insurance Office in the U.S.</t>
  </si>
  <si>
    <t>insurance regulatory framework.</t>
  </si>
  <si>
    <r>
      <t xml:space="preserve"> - regulatory best practices </t>
    </r>
    <r>
      <rPr>
        <b/>
        <sz val="11"/>
        <color rgb="FFFF0000"/>
        <rFont val="Calibri"/>
        <family val="2"/>
        <scheme val="minor"/>
      </rPr>
      <t>guide</t>
    </r>
    <r>
      <rPr>
        <sz val="11"/>
        <color theme="1"/>
        <rFont val="Calibri"/>
        <family val="2"/>
        <scheme val="minor"/>
      </rPr>
      <t> regulators</t>
    </r>
  </si>
  <si>
    <r>
      <t xml:space="preserve"> - regulatory best practices </t>
    </r>
    <r>
      <rPr>
        <b/>
        <sz val="11"/>
        <color rgb="FFFF0000"/>
        <rFont val="Calibri"/>
        <family val="2"/>
        <scheme val="minor"/>
      </rPr>
      <t>identify</t>
    </r>
    <r>
      <rPr>
        <sz val="11"/>
        <color theme="1"/>
        <rFont val="Calibri"/>
        <family val="2"/>
        <scheme val="minor"/>
      </rPr>
      <t> key model elements</t>
    </r>
  </si>
  <si>
    <r>
      <t xml:space="preserve"> - regulatory best practices </t>
    </r>
    <r>
      <rPr>
        <b/>
        <sz val="11"/>
        <color rgb="FFFF0000"/>
        <rFont val="Calibri"/>
        <family val="2"/>
        <scheme val="minor"/>
      </rPr>
      <t>facilitate</t>
    </r>
    <r>
      <rPr>
        <sz val="11"/>
        <color theme="1"/>
        <rFont val="Calibri"/>
        <family val="2"/>
        <scheme val="minor"/>
      </rPr>
      <t> resource sharing</t>
    </r>
  </si>
  <si>
    <r>
      <t xml:space="preserve"> - regulatory best practices </t>
    </r>
    <r>
      <rPr>
        <b/>
        <sz val="11"/>
        <color rgb="FFFF0000"/>
        <rFont val="Calibri"/>
        <family val="2"/>
        <scheme val="minor"/>
      </rPr>
      <t>improve</t>
    </r>
    <r>
      <rPr>
        <sz val="11"/>
        <color theme="1"/>
        <rFont val="Calibri"/>
        <family val="2"/>
        <scheme val="minor"/>
      </rPr>
      <t> review quality</t>
    </r>
  </si>
  <si>
    <r>
      <t xml:space="preserve"> - regulatory best practices </t>
    </r>
    <r>
      <rPr>
        <b/>
        <sz val="11"/>
        <color rgb="FFFF0000"/>
        <rFont val="Calibri"/>
        <family val="2"/>
        <scheme val="minor"/>
      </rPr>
      <t>aid</t>
    </r>
    <r>
      <rPr>
        <sz val="11"/>
        <color theme="1"/>
        <rFont val="Calibri"/>
        <family val="2"/>
        <scheme val="minor"/>
      </rPr>
      <t> in training</t>
    </r>
  </si>
  <si>
    <t>key model elements. Alice is all about sharing her monumental genius and her</t>
  </si>
  <si>
    <r>
      <t xml:space="preserve">Alice's best predictive model practices help </t>
    </r>
    <r>
      <rPr>
        <b/>
        <i/>
        <sz val="11"/>
        <color rgb="FFFF0000"/>
        <rFont val="Calibri"/>
        <family val="2"/>
        <scheme val="minor"/>
      </rPr>
      <t>guide</t>
    </r>
    <r>
      <rPr>
        <i/>
        <sz val="11"/>
        <color theme="1"/>
        <rFont val="Calibri"/>
        <family val="2"/>
        <scheme val="minor"/>
      </rPr>
      <t xml:space="preserve"> regulators by </t>
    </r>
    <r>
      <rPr>
        <b/>
        <i/>
        <sz val="11"/>
        <color rgb="FFFF0000"/>
        <rFont val="Calibri"/>
        <family val="2"/>
        <scheme val="minor"/>
      </rPr>
      <t>identifying</t>
    </r>
  </si>
  <si>
    <r>
      <t xml:space="preserve">best practices also </t>
    </r>
    <r>
      <rPr>
        <b/>
        <i/>
        <sz val="11"/>
        <color rgb="FFFF0000"/>
        <rFont val="Calibri"/>
        <family val="2"/>
        <scheme val="minor"/>
      </rPr>
      <t>facilitate</t>
    </r>
    <r>
      <rPr>
        <i/>
        <sz val="11"/>
        <color theme="1"/>
        <rFont val="Calibri"/>
        <family val="2"/>
        <scheme val="minor"/>
      </rPr>
      <t xml:space="preserve"> resource sharing among the rest of us, which</t>
    </r>
  </si>
  <si>
    <r>
      <rPr>
        <b/>
        <i/>
        <sz val="11"/>
        <color rgb="FFFF0000"/>
        <rFont val="Calibri"/>
        <family val="2"/>
        <scheme val="minor"/>
      </rPr>
      <t>improves</t>
    </r>
    <r>
      <rPr>
        <i/>
        <sz val="11"/>
        <color theme="1"/>
        <rFont val="Calibri"/>
        <family val="2"/>
        <scheme val="minor"/>
      </rPr>
      <t xml:space="preserve"> review quality, and </t>
    </r>
    <r>
      <rPr>
        <b/>
        <i/>
        <sz val="11"/>
        <color rgb="FFFF0000"/>
        <rFont val="Calibri"/>
        <family val="2"/>
        <scheme val="minor"/>
      </rPr>
      <t>aids</t>
    </r>
    <r>
      <rPr>
        <i/>
        <sz val="11"/>
        <color theme="1"/>
        <rFont val="Calibri"/>
        <family val="2"/>
        <scheme val="minor"/>
      </rPr>
      <t xml:space="preserve"> in training!!</t>
    </r>
  </si>
  <si>
    <t>If you didn't remember the answer, here's see Alice's hint below, written as a stupid story!</t>
  </si>
  <si>
    <t>Briefly describe how regulatory best practices for predictive models benefit state insurance</t>
  </si>
  <si>
    <r>
      <t xml:space="preserve">regulatory best practices </t>
    </r>
    <r>
      <rPr>
        <u/>
        <sz val="11"/>
        <color theme="1"/>
        <rFont val="Calibri"/>
        <family val="2"/>
        <scheme val="minor"/>
      </rPr>
      <t>enhance</t>
    </r>
    <r>
      <rPr>
        <sz val="11"/>
        <color theme="1"/>
        <rFont val="Calibri"/>
        <family val="2"/>
        <scheme val="minor"/>
      </rPr>
      <t xml:space="preserve"> market speed and competitiveness by </t>
    </r>
    <r>
      <rPr>
        <u/>
        <sz val="11"/>
        <color theme="1"/>
        <rFont val="Calibri"/>
        <family val="2"/>
        <scheme val="minor"/>
      </rPr>
      <t>improving</t>
    </r>
    <r>
      <rPr>
        <sz val="11"/>
        <color theme="1"/>
        <rFont val="Calibri"/>
        <family val="2"/>
        <scheme val="minor"/>
      </rPr>
      <t xml:space="preserve"> review processes</t>
    </r>
  </si>
  <si>
    <r>
      <rPr>
        <b/>
        <sz val="11"/>
        <color rgb="FFFF0000"/>
        <rFont val="Calibri"/>
        <family val="2"/>
        <scheme val="minor"/>
      </rPr>
      <t>AMER</t>
    </r>
    <r>
      <rPr>
        <sz val="11"/>
        <color theme="1"/>
        <rFont val="Calibri"/>
        <family val="2"/>
        <scheme val="minor"/>
      </rPr>
      <t>ica</t>
    </r>
  </si>
  <si>
    <r>
      <rPr>
        <b/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nalyze and report industry data</t>
    </r>
  </si>
  <si>
    <r>
      <rPr>
        <b/>
        <sz val="11"/>
        <color rgb="FFFF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onitor systemic risks in the insurance industry</t>
    </r>
  </si>
  <si>
    <r>
      <rPr>
        <b/>
        <sz val="11"/>
        <color rgb="FFFF0000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nsure insurance accessibility for underserved communities</t>
    </r>
  </si>
  <si>
    <r>
      <rPr>
        <b/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epresent the U.S. in international insurance matters</t>
    </r>
  </si>
  <si>
    <t>A new accounting requirement by FASB (ASU 2016-13) regarding uncollectible reinsurance</t>
  </si>
  <si>
    <t>reserves took effect in 2020 for certain filers of US GAAP statements. The recently introduced</t>
  </si>
  <si>
    <t>FASB regulations mandate a change in the way uncollectible reinsurance reserves are</t>
  </si>
  <si>
    <t>determined, specifically regarding credit risk. Briefly describe this change.</t>
  </si>
  <si>
    <t xml:space="preserve"> - these reserves must be established based on anticipated ultimate uncollectible amounts</t>
  </si>
  <si>
    <t>Identify the 2 methods for estimating uncollectible reinsurance in GAAP statements according to</t>
  </si>
  <si>
    <t>FASB (ASU 2016-13).</t>
  </si>
  <si>
    <t>rating-based method</t>
  </si>
  <si>
    <t xml:space="preserve"> - uses financial strength ratings of insurers as the basis for a URR estimate</t>
  </si>
  <si>
    <t>experience-based method</t>
  </si>
  <si>
    <t xml:space="preserve"> - uses historical reinsurance write-offs as the basis for a URR estimate</t>
  </si>
  <si>
    <t>Why might estimates from each of the methods described in part (b) not be directly comparable?</t>
  </si>
  <si>
    <t>They might not be directly comparable because:</t>
  </si>
  <si>
    <r>
      <t xml:space="preserve"> - The rating-based method estimates </t>
    </r>
    <r>
      <rPr>
        <b/>
        <sz val="11"/>
        <color theme="1"/>
        <rFont val="Calibri"/>
        <family val="2"/>
        <scheme val="minor"/>
      </rPr>
      <t>credit-related</t>
    </r>
    <r>
      <rPr>
        <sz val="11"/>
        <color theme="1"/>
        <rFont val="Calibri"/>
        <family val="2"/>
        <scheme val="minor"/>
      </rPr>
      <t xml:space="preserve"> URR </t>
    </r>
    <r>
      <rPr>
        <u/>
        <sz val="11"/>
        <color theme="1"/>
        <rFont val="Calibri"/>
        <family val="2"/>
        <scheme val="minor"/>
      </rPr>
      <t>only</t>
    </r>
  </si>
  <si>
    <r>
      <t xml:space="preserve"> - The experience based method estimates </t>
    </r>
    <r>
      <rPr>
        <u/>
        <sz val="11"/>
        <color theme="1"/>
        <rFont val="Calibri"/>
        <family val="2"/>
        <scheme val="minor"/>
      </rPr>
      <t>both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credit-related</t>
    </r>
    <r>
      <rPr>
        <sz val="11"/>
        <color theme="1"/>
        <rFont val="Calibri"/>
        <family val="2"/>
        <scheme val="minor"/>
      </rPr>
      <t xml:space="preserve"> URR </t>
    </r>
    <r>
      <rPr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dispute-related</t>
    </r>
    <r>
      <rPr>
        <sz val="11"/>
        <color theme="1"/>
        <rFont val="Calibri"/>
        <family val="2"/>
        <scheme val="minor"/>
      </rPr>
      <t xml:space="preserve"> URR</t>
    </r>
  </si>
  <si>
    <t>for calendar year 2025.</t>
  </si>
  <si>
    <t xml:space="preserve">Insurer's historical reinsurance write-offs </t>
  </si>
  <si>
    <t>Amount</t>
  </si>
  <si>
    <t>Receivable</t>
  </si>
  <si>
    <t>Written</t>
  </si>
  <si>
    <t>Due</t>
  </si>
  <si>
    <t>Off</t>
  </si>
  <si>
    <t>2021</t>
  </si>
  <si>
    <t>2022</t>
  </si>
  <si>
    <t>2023</t>
  </si>
  <si>
    <t>2024</t>
  </si>
  <si>
    <r>
      <t xml:space="preserve"> * Amount Written Off includes both</t>
    </r>
    <r>
      <rPr>
        <u/>
        <sz val="11"/>
        <color theme="1"/>
        <rFont val="Calibri"/>
        <family val="2"/>
        <scheme val="minor"/>
      </rPr>
      <t/>
    </r>
  </si>
  <si>
    <t xml:space="preserve">    credit-related &amp; dispute-related amounts.</t>
  </si>
  <si>
    <t xml:space="preserve"> Calculate the historical write-off ratio by first computing TOTALS as in the table below.</t>
  </si>
  <si>
    <t>Total</t>
  </si>
  <si>
    <t>Write-Off Ratio</t>
  </si>
  <si>
    <t>(Total Amount Written Off)</t>
  </si>
  <si>
    <t>(Total Receivable Due)</t>
  </si>
  <si>
    <t xml:space="preserve"> Calculate the URR</t>
  </si>
  <si>
    <t>URR</t>
  </si>
  <si>
    <t>(Reinsurance Recoverable for CY 2025)</t>
  </si>
  <si>
    <t>(Write-Off Ratio)</t>
  </si>
  <si>
    <t>&lt;==</t>
  </si>
  <si>
    <t>final answer</t>
  </si>
  <si>
    <t xml:space="preserve"> Remember that the "Experience-Based Method" includes both credit-related &amp; dispute-related URR, so</t>
  </si>
  <si>
    <t xml:space="preserve"> the results of this method may not be directly comparable to the "Rating-Based Method" for URR.</t>
  </si>
  <si>
    <t>An insurer has a reinsurance recoverable of:</t>
  </si>
  <si>
    <t>AAA.RetainedRisk, CAS.PredictiveModels, FIO.DoddFrank</t>
  </si>
  <si>
    <t>It contains the Appointed Actuary‘s range of unpaid claims estimates.</t>
  </si>
  <si>
    <t xml:space="preserve">(a)    </t>
  </si>
  <si>
    <t xml:space="preserve">(d)    </t>
  </si>
  <si>
    <t xml:space="preserve">(c)    </t>
  </si>
  <si>
    <t xml:space="preserve">(b)    </t>
  </si>
  <si>
    <t>It contains the Appointed Actuary‘s point-estimate of unpaid claims estimates.</t>
  </si>
  <si>
    <t>The correct answer is (c)</t>
  </si>
  <si>
    <t>Which section of the SAO (Statement of Actuarial Opinion) discusses the reserve items in the opinion?</t>
  </si>
  <si>
    <t>Scope section</t>
  </si>
  <si>
    <r>
      <t xml:space="preserve">Which section of the SAO discusses </t>
    </r>
    <r>
      <rPr>
        <u/>
        <sz val="12"/>
        <rFont val="Calibri"/>
        <family val="2"/>
        <scheme val="minor"/>
      </rPr>
      <t>disclosure items</t>
    </r>
    <r>
      <rPr>
        <sz val="12"/>
        <rFont val="Calibri"/>
        <family val="2"/>
        <scheme val="minor"/>
      </rPr>
      <t xml:space="preserve"> regarding the net reserves described in the Scope setion ?</t>
    </r>
  </si>
  <si>
    <t>Exhibit B</t>
  </si>
  <si>
    <r>
      <t xml:space="preserve">Which of these statements </t>
    </r>
    <r>
      <rPr>
        <u/>
        <sz val="11"/>
        <rFont val="Calibri"/>
        <family val="2"/>
        <scheme val="minor"/>
      </rPr>
      <t>must</t>
    </r>
    <r>
      <rPr>
        <sz val="11"/>
        <rFont val="Calibri"/>
        <family val="2"/>
        <scheme val="minor"/>
      </rPr>
      <t xml:space="preserve"> be true regarding the AOS (Actuarial Opinion Summary Supplement)</t>
    </r>
  </si>
  <si>
    <r>
      <t xml:space="preserve">It contains the Appointed Actuary‘s range </t>
    </r>
    <r>
      <rPr>
        <u/>
        <sz val="12"/>
        <rFont val="Calibri"/>
        <family val="2"/>
        <scheme val="minor"/>
      </rPr>
      <t>and</t>
    </r>
    <r>
      <rPr>
        <sz val="12"/>
        <rFont val="Calibri"/>
        <family val="2"/>
        <scheme val="minor"/>
      </rPr>
      <t>/</t>
    </r>
    <r>
      <rPr>
        <u/>
        <sz val="12"/>
        <rFont val="Calibri"/>
        <family val="2"/>
        <scheme val="minor"/>
      </rPr>
      <t>or</t>
    </r>
    <r>
      <rPr>
        <sz val="12"/>
        <rFont val="Calibri"/>
        <family val="2"/>
        <scheme val="minor"/>
      </rPr>
      <t xml:space="preserve"> point estimate of unpaid claims estimates.</t>
    </r>
  </si>
  <si>
    <r>
      <t xml:space="preserve">It contains the Appointed Actuary‘s range </t>
    </r>
    <r>
      <rPr>
        <u/>
        <sz val="12"/>
        <rFont val="Calibri"/>
        <family val="2"/>
        <scheme val="minor"/>
      </rPr>
      <t>and</t>
    </r>
    <r>
      <rPr>
        <sz val="12"/>
        <rFont val="Calibri"/>
        <family val="2"/>
        <scheme val="minor"/>
      </rPr>
      <t xml:space="preserve"> point estimate of unpaid claims estimates.</t>
    </r>
  </si>
  <si>
    <t>Which section of the SAO would contain this sentence:</t>
  </si>
  <si>
    <t>I have reviewed the December 31, 2018, loss and loss adjustment expense reserves</t>
  </si>
  <si>
    <t>recorded under U.S. Statutory Accounting Principles, listed in Exhibit A and included</t>
  </si>
  <si>
    <t>in the 2018 Statutory Annual Statement of the Company as filed with the respective</t>
  </si>
  <si>
    <t>state insurance departments.</t>
  </si>
  <si>
    <t>I have identified the major risk factors for this company as mass tort claims.</t>
  </si>
  <si>
    <t>For each of the following SAO disclosure items, state which section of the SAO in which they</t>
  </si>
  <si>
    <t>would appear (Identification section, Scope section, Opinion section, Relevant Comments</t>
  </si>
  <si>
    <t>section.)</t>
  </si>
  <si>
    <t>iii</t>
  </si>
  <si>
    <t>iv</t>
  </si>
  <si>
    <t>v</t>
  </si>
  <si>
    <t>vi</t>
  </si>
  <si>
    <t>vii</t>
  </si>
  <si>
    <t>viii</t>
  </si>
  <si>
    <t>Name of Appointed Actuary</t>
  </si>
  <si>
    <t>Reconciliation to Schedule P</t>
  </si>
  <si>
    <t>Type of Opinion for loss and LAE reserves</t>
  </si>
  <si>
    <t>Whether the actuary thinks there is a risk of material adverse deviation</t>
  </si>
  <si>
    <t>Anticipated salvage and subrogation</t>
  </si>
  <si>
    <t>Reliance on the work of another actuary</t>
  </si>
  <si>
    <t>The relationship of the Appointed Actuary to the company</t>
  </si>
  <si>
    <t>Description of Intercompany Pooling arrangements</t>
  </si>
  <si>
    <t>Relevant Comments Section</t>
  </si>
  <si>
    <t>Opinion section</t>
  </si>
  <si>
    <t>COPLFR.SAO</t>
  </si>
  <si>
    <t>  • The ratio of Company Action Level Capital to Net Loss Reserve</t>
  </si>
  <si>
    <t>  • The RBC Ratio</t>
  </si>
  <si>
    <t>Reasoning:</t>
  </si>
  <si>
    <t>Apply the Bright Line Indicator Test:</t>
  </si>
  <si>
    <t>NLR</t>
  </si>
  <si>
    <t>CAL / NLR</t>
  </si>
  <si>
    <t>therefore, by rearranging:</t>
  </si>
  <si>
    <t>Let</t>
  </si>
  <si>
    <t>Company Action Level</t>
  </si>
  <si>
    <t>Net Loss Reserve</t>
  </si>
  <si>
    <t>We're given:</t>
  </si>
  <si>
    <t>We're also given:</t>
  </si>
  <si>
    <t>RBC</t>
  </si>
  <si>
    <t>so that</t>
  </si>
  <si>
    <t>Rearranging this gives:</t>
  </si>
  <si>
    <t>CAL / 2</t>
  </si>
  <si>
    <t>Step 3</t>
  </si>
  <si>
    <t>TAC - CAL</t>
  </si>
  <si>
    <t>Now we can substitute</t>
  </si>
  <si>
    <t>for CAL on the right side:</t>
  </si>
  <si>
    <t>Condition [2] for the Bright Line Indicator Test requires:</t>
  </si>
  <si>
    <t>Step 4</t>
  </si>
  <si>
    <t>&gt;</t>
  </si>
  <si>
    <t>State the Bright Line Indicator Test.</t>
  </si>
  <si>
    <t>If</t>
  </si>
  <si>
    <t>the appointed actuary does not address material adverse deviation</t>
  </si>
  <si>
    <t>then</t>
  </si>
  <si>
    <t>the financial analyst should pursue comments from the apointed actuary</t>
  </si>
  <si>
    <t>regarding material adverse deviation</t>
  </si>
  <si>
    <t>The appointed actuary did not address material adverse deviation in the appointed actuary's report. Based</t>
  </si>
  <si>
    <t>Explain your reasoning.</t>
  </si>
  <si>
    <t>comments from the appointed actuary regarding material adverse deviation?</t>
  </si>
  <si>
    <t>on the Bright Line Indicator Test and the following information, should the financial analyst purse</t>
  </si>
  <si>
    <t>satisfied because</t>
  </si>
  <si>
    <t>And [2]</t>
  </si>
  <si>
    <t>In other words, we see from step 3 that inequality [2] goes the wrong way:</t>
  </si>
  <si>
    <t>So the analyst</t>
  </si>
  <si>
    <t>need to pursue further comments on MAD from the appointed actuary.</t>
  </si>
  <si>
    <t>The analyst</t>
  </si>
  <si>
    <t>Fun Activity!</t>
  </si>
  <si>
    <t>Try changing the values of cells H14 and H15 to test the sensitivity of the inputs</t>
  </si>
  <si>
    <t>to the final answer.</t>
  </si>
  <si>
    <t>Answer:</t>
  </si>
  <si>
    <t>For the Bright Line Indicator test we need the quantity (TAC - CAL) so algebraically moving one of the CAL's to the other side gives:</t>
  </si>
  <si>
    <t>Do NOT include profit commissions.</t>
  </si>
  <si>
    <t xml:space="preserve"> - profit commission is like a bonus based on the reinsurer's profitability</t>
  </si>
  <si>
    <t xml:space="preserve"> - it's not a fixed part of the reinsurance agreement and might not always reflect the actual risk transfer</t>
  </si>
  <si>
    <t>advantages:</t>
  </si>
  <si>
    <t xml:space="preserve"> - a properly priced reinsurance agreement is based on appropriate expected loss, risk load, payment pattern</t>
  </si>
  <si>
    <t xml:space="preserve">    and should be accurate input parameters for a risk transfer test</t>
  </si>
  <si>
    <t xml:space="preserve"> - may work well for small or immature books of business where supporting data may not be available</t>
  </si>
  <si>
    <t>disadvantages:</t>
  </si>
  <si>
    <t xml:space="preserve"> - reinsurance pricing assumptions are market-driven (and may not reflect true expected loss)</t>
  </si>
  <si>
    <t xml:space="preserve"> - pricing assumptions were derived for a different purpose</t>
  </si>
  <si>
    <t>Briefly describe the pitfall in a risk transfer test that is related to profit commissions.</t>
  </si>
  <si>
    <t>Identify 1 advantage and 1 disadvantage of using pricing assumptions in a risk transfer test.</t>
  </si>
  <si>
    <t>TAC / ACL</t>
  </si>
  <si>
    <t>(shout-out to bluewind!)</t>
  </si>
  <si>
    <t>Relevant Comments</t>
  </si>
  <si>
    <t>Cumulative Number of Claims Reported</t>
  </si>
  <si>
    <t>Estimate the URR (Uncollectible Reinsurance Reserve) using the experience-based method.</t>
  </si>
  <si>
    <t>Calculate the R3 charge for credit risk in the context of RBC.</t>
  </si>
  <si>
    <t>Credit-Related Assets</t>
  </si>
  <si>
    <r>
      <rPr>
        <b/>
        <i/>
        <sz val="11"/>
        <color rgb="FFFF0000"/>
        <rFont val="Calibri"/>
        <family val="2"/>
        <scheme val="minor"/>
      </rPr>
      <t xml:space="preserve"> &lt;====</t>
    </r>
    <r>
      <rPr>
        <i/>
        <sz val="11"/>
        <color rgb="FFFF0000"/>
        <rFont val="Calibri"/>
        <family val="2"/>
        <scheme val="minor"/>
      </rPr>
      <t xml:space="preserve"> final answer</t>
    </r>
  </si>
  <si>
    <t>RBC charge</t>
  </si>
  <si>
    <t>C35</t>
  </si>
  <si>
    <t>Credit Risk on Collateralized Recoverables</t>
  </si>
  <si>
    <t>C36</t>
  </si>
  <si>
    <t>Credit Risk on Uncollateralized Recoverables</t>
  </si>
  <si>
    <t xml:space="preserve"> = (collateralized + uncollateralized risk charge)</t>
  </si>
  <si>
    <t>* C35 refers to Schedule F, Part 3, Column (35)</t>
  </si>
  <si>
    <t>* C36 refers to Schedule F, Part 3, Column (36)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</si>
</sst>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###0;###0"/>
    <numFmt numFmtId="168" formatCode="#,##0_ ;[Red]\-#,##0\ "/>
    <numFmt numFmtId="169" formatCode="#,##0.0"/>
    <numFmt numFmtId="170" formatCode="#,##0.000"/>
    <numFmt numFmtId="171" formatCode="0.00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70C0"/>
      <name val="Calibri"/>
      <family val="2"/>
      <scheme val="minor"/>
    </font>
    <font>
      <vertAlign val="subscript"/>
      <sz val="11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vertAlign val="superscript"/>
      <sz val="11"/>
      <color rgb="FF0070C0"/>
      <name val="Calibri"/>
      <family val="2"/>
    </font>
    <font>
      <vertAlign val="subscript"/>
      <sz val="11"/>
      <color rgb="FF0070C0"/>
      <name val="Calibri"/>
      <family val="2"/>
      <scheme val="minor"/>
    </font>
    <font>
      <vertAlign val="superscript"/>
      <sz val="11"/>
      <name val="Calibri"/>
      <family val="2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222222"/>
      <name val="Arial"/>
      <family val="2"/>
    </font>
    <font>
      <u/>
      <sz val="11"/>
      <color rgb="FF222222"/>
      <name val="Arial"/>
      <family val="2"/>
    </font>
    <font>
      <i/>
      <sz val="11"/>
      <color rgb="FF222222"/>
      <name val="Arial"/>
      <family val="2"/>
    </font>
    <font>
      <b/>
      <sz val="11"/>
      <color rgb="FF9C6500"/>
      <name val="Calibri"/>
      <family val="2"/>
      <scheme val="minor"/>
    </font>
    <font>
      <vertAlign val="subscript"/>
      <sz val="11"/>
      <color rgb="FF00610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i/>
      <sz val="11"/>
      <color rgb="FF222222"/>
      <name val="Calibri"/>
      <family val="2"/>
      <scheme val="minor"/>
    </font>
    <font>
      <u/>
      <sz val="12"/>
      <name val="Calibri"/>
      <family val="2"/>
      <scheme val="minor"/>
    </font>
    <font>
      <sz val="11"/>
      <color rgb="FF33333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2" tint="-9.9948118533890809E-2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</cellStyleXfs>
  <cellXfs count="6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5" fontId="2" fillId="0" borderId="0" xfId="1" applyNumberFormat="1" applyFont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0" fillId="0" borderId="13" xfId="0" applyFont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2" fillId="2" borderId="0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</xf>
    <xf numFmtId="0" fontId="13" fillId="2" borderId="0" xfId="0" applyFont="1" applyFill="1" applyBorder="1" applyProtection="1"/>
    <xf numFmtId="0" fontId="13" fillId="2" borderId="7" xfId="0" applyFont="1" applyFill="1" applyBorder="1" applyProtection="1"/>
    <xf numFmtId="0" fontId="0" fillId="2" borderId="0" xfId="0" applyFont="1" applyFill="1" applyBorder="1" applyProtection="1"/>
    <xf numFmtId="0" fontId="0" fillId="2" borderId="4" xfId="0" applyFont="1" applyFill="1" applyBorder="1" applyProtection="1"/>
    <xf numFmtId="0" fontId="0" fillId="0" borderId="0" xfId="0" applyFont="1" applyProtection="1">
      <protection locked="0"/>
    </xf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9" xfId="0" applyFont="1" applyFill="1" applyBorder="1" applyProtection="1"/>
    <xf numFmtId="0" fontId="0" fillId="2" borderId="10" xfId="0" applyFont="1" applyFill="1" applyBorder="1" applyProtection="1"/>
    <xf numFmtId="0" fontId="0" fillId="2" borderId="6" xfId="0" applyFont="1" applyFill="1" applyBorder="1" applyAlignment="1" applyProtection="1">
      <alignment horizontal="center"/>
    </xf>
    <xf numFmtId="0" fontId="0" fillId="0" borderId="0" xfId="0" applyFont="1" applyFill="1" applyProtection="1">
      <protection locked="0"/>
    </xf>
    <xf numFmtId="0" fontId="0" fillId="2" borderId="0" xfId="0" applyFont="1" applyFill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vertical="top"/>
    </xf>
    <xf numFmtId="0" fontId="0" fillId="0" borderId="0" xfId="0" applyFont="1" applyBorder="1" applyProtection="1">
      <protection locked="0"/>
    </xf>
    <xf numFmtId="0" fontId="15" fillId="2" borderId="0" xfId="4" applyFont="1" applyFill="1" applyBorder="1" applyAlignment="1">
      <alignment horizontal="left" vertical="top"/>
    </xf>
    <xf numFmtId="0" fontId="13" fillId="2" borderId="0" xfId="0" applyFont="1" applyFill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3" fillId="2" borderId="9" xfId="0" applyFont="1" applyFill="1" applyBorder="1" applyAlignment="1">
      <alignment vertical="top"/>
    </xf>
    <xf numFmtId="0" fontId="16" fillId="2" borderId="0" xfId="4" applyFont="1" applyFill="1" applyBorder="1" applyAlignment="1">
      <alignment vertical="top"/>
    </xf>
    <xf numFmtId="0" fontId="16" fillId="2" borderId="0" xfId="4" applyFont="1" applyFill="1" applyBorder="1" applyAlignment="1">
      <alignment horizontal="left" vertical="top"/>
    </xf>
    <xf numFmtId="0" fontId="15" fillId="2" borderId="0" xfId="4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0" fontId="8" fillId="2" borderId="5" xfId="2" quotePrefix="1" applyFont="1" applyFill="1" applyBorder="1" applyAlignment="1" applyProtection="1">
      <alignment horizontal="right"/>
    </xf>
    <xf numFmtId="0" fontId="13" fillId="0" borderId="0" xfId="0" applyFont="1" applyProtection="1">
      <protection locked="0"/>
    </xf>
    <xf numFmtId="0" fontId="13" fillId="2" borderId="9" xfId="0" applyFont="1" applyFill="1" applyBorder="1" applyProtection="1"/>
    <xf numFmtId="0" fontId="13" fillId="2" borderId="10" xfId="0" applyFont="1" applyFill="1" applyBorder="1" applyProtection="1"/>
    <xf numFmtId="0" fontId="13" fillId="2" borderId="0" xfId="0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3" fillId="2" borderId="9" xfId="0" applyFont="1" applyFill="1" applyBorder="1" applyProtection="1">
      <protection locked="0"/>
    </xf>
    <xf numFmtId="0" fontId="15" fillId="2" borderId="9" xfId="4" applyFont="1" applyFill="1" applyBorder="1" applyAlignment="1">
      <alignment horizontal="left" vertical="top"/>
    </xf>
    <xf numFmtId="0" fontId="12" fillId="2" borderId="0" xfId="0" applyFont="1" applyFill="1" applyBorder="1" applyAlignment="1" applyProtection="1">
      <alignment horizontal="right"/>
    </xf>
    <xf numFmtId="3" fontId="13" fillId="2" borderId="0" xfId="0" applyNumberFormat="1" applyFont="1" applyFill="1" applyBorder="1" applyProtection="1"/>
    <xf numFmtId="0" fontId="13" fillId="2" borderId="0" xfId="0" applyFont="1" applyFill="1" applyBorder="1" applyAlignment="1" applyProtection="1">
      <alignment horizontal="right"/>
    </xf>
    <xf numFmtId="37" fontId="13" fillId="2" borderId="0" xfId="0" applyNumberFormat="1" applyFont="1" applyFill="1" applyBorder="1" applyAlignment="1" applyProtection="1">
      <alignment horizontal="right"/>
    </xf>
    <xf numFmtId="0" fontId="13" fillId="2" borderId="10" xfId="0" applyFont="1" applyFill="1" applyBorder="1" applyProtection="1">
      <protection locked="0"/>
    </xf>
    <xf numFmtId="166" fontId="13" fillId="2" borderId="0" xfId="3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 applyProtection="1"/>
    <xf numFmtId="0" fontId="13" fillId="2" borderId="0" xfId="0" applyFont="1" applyFill="1" applyBorder="1" applyAlignment="1" applyProtection="1">
      <protection locked="0"/>
    </xf>
    <xf numFmtId="0" fontId="13" fillId="2" borderId="0" xfId="0" applyFont="1" applyFill="1" applyBorder="1" applyAlignment="1" applyProtection="1">
      <alignment horizontal="left"/>
    </xf>
    <xf numFmtId="0" fontId="15" fillId="2" borderId="7" xfId="4" applyFont="1" applyFill="1" applyBorder="1" applyAlignment="1">
      <alignment horizontal="left" vertical="top"/>
    </xf>
    <xf numFmtId="167" fontId="15" fillId="2" borderId="0" xfId="4" applyNumberFormat="1" applyFont="1" applyFill="1" applyBorder="1" applyAlignment="1">
      <alignment horizontal="right" vertical="top" wrapText="1"/>
    </xf>
    <xf numFmtId="0" fontId="15" fillId="2" borderId="0" xfId="4" applyFont="1" applyFill="1" applyBorder="1" applyAlignment="1">
      <alignment horizontal="right" vertical="top" wrapText="1"/>
    </xf>
    <xf numFmtId="166" fontId="12" fillId="2" borderId="7" xfId="3" applyNumberFormat="1" applyFont="1" applyFill="1" applyBorder="1"/>
    <xf numFmtId="0" fontId="12" fillId="2" borderId="0" xfId="0" applyFont="1" applyFill="1" applyBorder="1" applyAlignment="1"/>
    <xf numFmtId="0" fontId="13" fillId="2" borderId="0" xfId="0" applyFont="1" applyFill="1" applyBorder="1" applyAlignment="1"/>
    <xf numFmtId="37" fontId="13" fillId="2" borderId="0" xfId="3" applyNumberFormat="1" applyFont="1" applyFill="1" applyBorder="1" applyAlignment="1"/>
    <xf numFmtId="0" fontId="13" fillId="2" borderId="0" xfId="0" applyFont="1" applyFill="1" applyBorder="1"/>
    <xf numFmtId="37" fontId="13" fillId="2" borderId="0" xfId="3" applyNumberFormat="1" applyFont="1" applyFill="1" applyBorder="1"/>
    <xf numFmtId="165" fontId="13" fillId="2" borderId="0" xfId="0" applyNumberFormat="1" applyFont="1" applyFill="1" applyBorder="1"/>
    <xf numFmtId="0" fontId="13" fillId="2" borderId="7" xfId="0" applyFont="1" applyFill="1" applyBorder="1" applyAlignment="1" applyProtection="1">
      <alignment horizontal="left"/>
    </xf>
    <xf numFmtId="0" fontId="13" fillId="2" borderId="0" xfId="0" applyFont="1" applyFill="1" applyBorder="1" applyAlignment="1">
      <alignment horizontal="left" vertical="top"/>
    </xf>
    <xf numFmtId="3" fontId="13" fillId="2" borderId="0" xfId="0" applyNumberFormat="1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13" fillId="2" borderId="7" xfId="0" applyFont="1" applyFill="1" applyBorder="1" applyAlignment="1" applyProtection="1"/>
    <xf numFmtId="0" fontId="13" fillId="0" borderId="0" xfId="0" applyFont="1" applyFill="1" applyProtection="1">
      <protection locked="0"/>
    </xf>
    <xf numFmtId="0" fontId="18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center" wrapText="1"/>
    </xf>
    <xf numFmtId="0" fontId="13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left"/>
      <protection locked="0"/>
    </xf>
    <xf numFmtId="3" fontId="13" fillId="2" borderId="0" xfId="0" applyNumberFormat="1" applyFont="1" applyFill="1" applyBorder="1" applyAlignment="1" applyProtection="1">
      <alignment horizontal="right"/>
    </xf>
    <xf numFmtId="3" fontId="13" fillId="2" borderId="0" xfId="0" applyNumberFormat="1" applyFont="1" applyFill="1" applyBorder="1" applyAlignment="1" applyProtection="1"/>
    <xf numFmtId="3" fontId="13" fillId="2" borderId="0" xfId="0" applyNumberFormat="1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horizontal="center" vertical="center"/>
    </xf>
    <xf numFmtId="3" fontId="13" fillId="2" borderId="0" xfId="0" applyNumberFormat="1" applyFont="1" applyFill="1" applyBorder="1" applyAlignment="1" applyProtection="1">
      <alignment horizontal="center" vertical="center"/>
    </xf>
    <xf numFmtId="3" fontId="13" fillId="2" borderId="7" xfId="0" applyNumberFormat="1" applyFont="1" applyFill="1" applyBorder="1" applyAlignment="1" applyProtection="1"/>
    <xf numFmtId="3" fontId="13" fillId="2" borderId="0" xfId="0" applyNumberFormat="1" applyFont="1" applyFill="1" applyBorder="1" applyAlignment="1">
      <alignment horizontal="left"/>
    </xf>
    <xf numFmtId="0" fontId="12" fillId="2" borderId="0" xfId="0" applyNumberFormat="1" applyFont="1" applyFill="1" applyBorder="1" applyAlignment="1">
      <alignment horizontal="left"/>
    </xf>
    <xf numFmtId="3" fontId="12" fillId="2" borderId="0" xfId="0" applyNumberFormat="1" applyFont="1" applyFill="1" applyBorder="1" applyAlignment="1">
      <alignment horizontal="right" wrapText="1"/>
    </xf>
    <xf numFmtId="0" fontId="2" fillId="2" borderId="0" xfId="0" applyFont="1" applyFill="1" applyBorder="1" applyProtection="1">
      <protection locked="0"/>
    </xf>
    <xf numFmtId="0" fontId="13" fillId="2" borderId="18" xfId="0" applyFont="1" applyFill="1" applyBorder="1" applyAlignment="1" applyProtection="1">
      <protection locked="0"/>
    </xf>
    <xf numFmtId="0" fontId="0" fillId="2" borderId="19" xfId="0" applyFont="1" applyFill="1" applyBorder="1" applyProtection="1"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wrapText="1"/>
      <protection locked="0"/>
    </xf>
    <xf numFmtId="0" fontId="0" fillId="2" borderId="6" xfId="0" applyFont="1" applyFill="1" applyBorder="1"/>
    <xf numFmtId="0" fontId="0" fillId="0" borderId="0" xfId="0" applyFont="1"/>
    <xf numFmtId="0" fontId="0" fillId="0" borderId="0" xfId="0" applyFont="1" applyAlignment="1">
      <alignment horizontal="centerContinuous"/>
    </xf>
    <xf numFmtId="0" fontId="8" fillId="0" borderId="11" xfId="2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NumberFormat="1" applyFont="1" applyFill="1" applyBorder="1" applyAlignment="1">
      <alignment horizontal="center"/>
    </xf>
    <xf numFmtId="0" fontId="8" fillId="0" borderId="11" xfId="2" quotePrefix="1" applyFont="1" applyBorder="1" applyAlignment="1">
      <alignment horizontal="center"/>
    </xf>
    <xf numFmtId="0" fontId="0" fillId="2" borderId="0" xfId="0" applyFill="1"/>
    <xf numFmtId="0" fontId="13" fillId="2" borderId="0" xfId="0" applyNumberFormat="1" applyFont="1" applyFill="1" applyBorder="1" applyAlignment="1">
      <alignment horizontal="center" vertical="top"/>
    </xf>
    <xf numFmtId="0" fontId="2" fillId="3" borderId="26" xfId="0" applyFont="1" applyFill="1" applyBorder="1" applyAlignment="1" applyProtection="1">
      <alignment horizontal="center"/>
      <protection locked="0"/>
    </xf>
    <xf numFmtId="0" fontId="13" fillId="2" borderId="18" xfId="0" applyFont="1" applyFill="1" applyBorder="1" applyAlignment="1" applyProtection="1">
      <alignment horizontal="left"/>
    </xf>
    <xf numFmtId="0" fontId="13" fillId="2" borderId="19" xfId="0" applyFont="1" applyFill="1" applyBorder="1" applyProtection="1"/>
    <xf numFmtId="0" fontId="13" fillId="2" borderId="0" xfId="0" applyFont="1" applyFill="1" applyBorder="1" applyAlignment="1">
      <alignment vertical="top"/>
    </xf>
    <xf numFmtId="0" fontId="13" fillId="2" borderId="0" xfId="0" applyFont="1" applyFill="1" applyBorder="1" applyAlignment="1" applyProtection="1">
      <alignment horizontal="center" vertical="center" wrapText="1"/>
    </xf>
    <xf numFmtId="3" fontId="2" fillId="2" borderId="13" xfId="0" applyNumberFormat="1" applyFont="1" applyFill="1" applyBorder="1"/>
    <xf numFmtId="3" fontId="0" fillId="2" borderId="16" xfId="0" applyNumberFormat="1" applyFill="1" applyBorder="1"/>
    <xf numFmtId="3" fontId="0" fillId="2" borderId="17" xfId="0" applyNumberFormat="1" applyFill="1" applyBorder="1"/>
    <xf numFmtId="3" fontId="2" fillId="2" borderId="1" xfId="0" applyNumberFormat="1" applyFont="1" applyFill="1" applyBorder="1" applyAlignment="1">
      <alignment horizontal="center"/>
    </xf>
    <xf numFmtId="3" fontId="0" fillId="2" borderId="24" xfId="0" applyNumberFormat="1" applyFill="1" applyBorder="1" applyAlignment="1">
      <alignment horizontal="center"/>
    </xf>
    <xf numFmtId="3" fontId="0" fillId="2" borderId="0" xfId="0" applyNumberFormat="1" applyFill="1" applyBorder="1"/>
    <xf numFmtId="3" fontId="0" fillId="2" borderId="24" xfId="0" applyNumberFormat="1" applyFill="1" applyBorder="1"/>
    <xf numFmtId="168" fontId="0" fillId="2" borderId="24" xfId="0" applyNumberFormat="1" applyFill="1" applyBorder="1"/>
    <xf numFmtId="3" fontId="0" fillId="2" borderId="1" xfId="0" applyNumberFormat="1" applyFill="1" applyBorder="1" applyAlignment="1">
      <alignment horizontal="center"/>
    </xf>
    <xf numFmtId="0" fontId="13" fillId="2" borderId="0" xfId="0" applyFont="1" applyFill="1" applyBorder="1" applyAlignment="1" applyProtection="1">
      <alignment horizontal="left" vertical="center"/>
    </xf>
    <xf numFmtId="3" fontId="13" fillId="2" borderId="0" xfId="0" applyNumberFormat="1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left" vertical="center" wrapText="1"/>
    </xf>
    <xf numFmtId="0" fontId="0" fillId="2" borderId="18" xfId="0" applyFont="1" applyFill="1" applyBorder="1"/>
    <xf numFmtId="0" fontId="0" fillId="2" borderId="19" xfId="0" applyFont="1" applyFill="1" applyBorder="1"/>
    <xf numFmtId="0" fontId="0" fillId="2" borderId="20" xfId="0" applyFont="1" applyFill="1" applyBorder="1"/>
    <xf numFmtId="3" fontId="0" fillId="2" borderId="20" xfId="0" applyNumberFormat="1" applyFont="1" applyFill="1" applyBorder="1"/>
    <xf numFmtId="0" fontId="0" fillId="2" borderId="21" xfId="0" applyFont="1" applyFill="1" applyBorder="1"/>
    <xf numFmtId="0" fontId="0" fillId="2" borderId="0" xfId="0" applyFont="1" applyFill="1" applyBorder="1"/>
    <xf numFmtId="0" fontId="0" fillId="2" borderId="25" xfId="0" applyFont="1" applyFill="1" applyBorder="1"/>
    <xf numFmtId="3" fontId="0" fillId="2" borderId="25" xfId="0" applyNumberFormat="1" applyFont="1" applyFill="1" applyBorder="1"/>
    <xf numFmtId="0" fontId="0" fillId="2" borderId="22" xfId="0" applyFont="1" applyFill="1" applyBorder="1"/>
    <xf numFmtId="0" fontId="0" fillId="2" borderId="23" xfId="0" applyFont="1" applyFill="1" applyBorder="1"/>
    <xf numFmtId="0" fontId="0" fillId="2" borderId="12" xfId="0" applyFont="1" applyFill="1" applyBorder="1"/>
    <xf numFmtId="3" fontId="0" fillId="2" borderId="12" xfId="0" applyNumberFormat="1" applyFont="1" applyFill="1" applyBorder="1"/>
    <xf numFmtId="0" fontId="0" fillId="2" borderId="0" xfId="0" applyFont="1" applyFill="1"/>
    <xf numFmtId="3" fontId="0" fillId="2" borderId="0" xfId="0" applyNumberFormat="1" applyFont="1" applyFill="1" applyBorder="1"/>
    <xf numFmtId="3" fontId="0" fillId="2" borderId="23" xfId="0" applyNumberFormat="1" applyFont="1" applyFill="1" applyBorder="1"/>
    <xf numFmtId="3" fontId="0" fillId="2" borderId="21" xfId="0" applyNumberFormat="1" applyFont="1" applyFill="1" applyBorder="1"/>
    <xf numFmtId="3" fontId="0" fillId="2" borderId="22" xfId="0" applyNumberFormat="1" applyFont="1" applyFill="1" applyBorder="1"/>
    <xf numFmtId="3" fontId="0" fillId="2" borderId="24" xfId="0" applyNumberFormat="1" applyFont="1" applyFill="1" applyBorder="1" applyAlignment="1">
      <alignment horizontal="center"/>
    </xf>
    <xf numFmtId="3" fontId="0" fillId="2" borderId="14" xfId="0" applyNumberFormat="1" applyFont="1" applyFill="1" applyBorder="1" applyAlignment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13" fillId="2" borderId="9" xfId="0" applyFont="1" applyFill="1" applyBorder="1" applyAlignment="1" applyProtection="1">
      <alignment horizontal="left"/>
      <protection locked="0"/>
    </xf>
    <xf numFmtId="0" fontId="13" fillId="2" borderId="9" xfId="0" applyFont="1" applyFill="1" applyBorder="1" applyAlignment="1" applyProtection="1">
      <alignment horizontal="centerContinuous"/>
    </xf>
    <xf numFmtId="0" fontId="0" fillId="2" borderId="0" xfId="0" applyFont="1" applyFill="1" applyBorder="1" applyAlignment="1" applyProtection="1">
      <alignment horizontal="left"/>
      <protection locked="0"/>
    </xf>
    <xf numFmtId="0" fontId="13" fillId="2" borderId="19" xfId="0" applyFont="1" applyFill="1" applyBorder="1" applyAlignment="1" applyProtection="1">
      <alignment horizontal="left"/>
    </xf>
    <xf numFmtId="0" fontId="13" fillId="2" borderId="22" xfId="0" applyFont="1" applyFill="1" applyBorder="1" applyAlignment="1" applyProtection="1">
      <alignment horizontal="left"/>
    </xf>
    <xf numFmtId="0" fontId="13" fillId="2" borderId="23" xfId="0" applyFont="1" applyFill="1" applyBorder="1" applyAlignment="1" applyProtection="1">
      <alignment horizontal="left"/>
    </xf>
    <xf numFmtId="0" fontId="13" fillId="2" borderId="21" xfId="0" applyFont="1" applyFill="1" applyBorder="1" applyAlignment="1" applyProtection="1">
      <alignment horizontal="left"/>
    </xf>
    <xf numFmtId="3" fontId="13" fillId="2" borderId="15" xfId="0" applyNumberFormat="1" applyFont="1" applyFill="1" applyBorder="1" applyAlignment="1" applyProtection="1">
      <alignment horizontal="right"/>
    </xf>
    <xf numFmtId="3" fontId="13" fillId="2" borderId="20" xfId="0" applyNumberFormat="1" applyFont="1" applyFill="1" applyBorder="1" applyAlignment="1" applyProtection="1">
      <alignment horizontal="right"/>
    </xf>
    <xf numFmtId="3" fontId="13" fillId="2" borderId="14" xfId="0" applyNumberFormat="1" applyFont="1" applyFill="1" applyBorder="1" applyAlignment="1" applyProtection="1">
      <alignment horizontal="right"/>
    </xf>
    <xf numFmtId="3" fontId="13" fillId="2" borderId="12" xfId="0" applyNumberFormat="1" applyFont="1" applyFill="1" applyBorder="1" applyAlignment="1" applyProtection="1">
      <alignment horizontal="right"/>
    </xf>
    <xf numFmtId="3" fontId="13" fillId="2" borderId="24" xfId="0" applyNumberFormat="1" applyFont="1" applyFill="1" applyBorder="1" applyAlignment="1" applyProtection="1">
      <alignment horizontal="right"/>
    </xf>
    <xf numFmtId="3" fontId="13" fillId="2" borderId="25" xfId="0" applyNumberFormat="1" applyFont="1" applyFill="1" applyBorder="1" applyAlignment="1" applyProtection="1">
      <alignment horizontal="right"/>
    </xf>
    <xf numFmtId="0" fontId="13" fillId="2" borderId="0" xfId="0" applyNumberFormat="1" applyFont="1" applyFill="1" applyBorder="1" applyAlignment="1">
      <alignment horizontal="left"/>
    </xf>
    <xf numFmtId="3" fontId="13" fillId="2" borderId="0" xfId="0" applyNumberFormat="1" applyFont="1" applyFill="1" applyBorder="1" applyAlignment="1">
      <alignment horizontal="right"/>
    </xf>
    <xf numFmtId="3" fontId="0" fillId="2" borderId="13" xfId="0" applyNumberFormat="1" applyFont="1" applyFill="1" applyBorder="1"/>
    <xf numFmtId="0" fontId="0" fillId="2" borderId="16" xfId="0" applyFont="1" applyFill="1" applyBorder="1"/>
    <xf numFmtId="3" fontId="0" fillId="2" borderId="16" xfId="0" applyNumberFormat="1" applyFont="1" applyFill="1" applyBorder="1"/>
    <xf numFmtId="3" fontId="0" fillId="2" borderId="17" xfId="0" applyNumberFormat="1" applyFont="1" applyFill="1" applyBorder="1"/>
    <xf numFmtId="3" fontId="0" fillId="2" borderId="18" xfId="0" applyNumberFormat="1" applyFont="1" applyFill="1" applyBorder="1"/>
    <xf numFmtId="3" fontId="0" fillId="2" borderId="16" xfId="0" applyNumberFormat="1" applyFont="1" applyFill="1" applyBorder="1" applyAlignment="1">
      <alignment horizontal="right"/>
    </xf>
    <xf numFmtId="3" fontId="0" fillId="2" borderId="17" xfId="0" applyNumberFormat="1" applyFont="1" applyFill="1" applyBorder="1" applyAlignment="1">
      <alignment horizontal="right"/>
    </xf>
    <xf numFmtId="3" fontId="13" fillId="2" borderId="19" xfId="5" applyNumberFormat="1" applyFont="1" applyFill="1" applyBorder="1" applyAlignment="1">
      <alignment horizontal="right"/>
    </xf>
    <xf numFmtId="3" fontId="13" fillId="2" borderId="20" xfId="7" applyNumberFormat="1" applyFont="1" applyFill="1" applyBorder="1" applyAlignment="1">
      <alignment horizontal="right"/>
    </xf>
    <xf numFmtId="3" fontId="13" fillId="2" borderId="25" xfId="0" applyNumberFormat="1" applyFont="1" applyFill="1" applyBorder="1" applyAlignment="1">
      <alignment horizontal="right"/>
    </xf>
    <xf numFmtId="3" fontId="13" fillId="2" borderId="0" xfId="7" applyNumberFormat="1" applyFont="1" applyFill="1" applyBorder="1" applyAlignment="1">
      <alignment horizontal="right"/>
    </xf>
    <xf numFmtId="3" fontId="13" fillId="2" borderId="23" xfId="7" applyNumberFormat="1" applyFont="1" applyFill="1" applyBorder="1" applyAlignment="1">
      <alignment horizontal="right"/>
    </xf>
    <xf numFmtId="3" fontId="13" fillId="2" borderId="23" xfId="0" applyNumberFormat="1" applyFont="1" applyFill="1" applyBorder="1" applyAlignment="1">
      <alignment horizontal="right"/>
    </xf>
    <xf numFmtId="3" fontId="13" fillId="2" borderId="12" xfId="0" applyNumberFormat="1" applyFont="1" applyFill="1" applyBorder="1" applyAlignment="1">
      <alignment horizontal="right"/>
    </xf>
    <xf numFmtId="3" fontId="13" fillId="2" borderId="19" xfId="0" applyNumberFormat="1" applyFont="1" applyFill="1" applyBorder="1" applyAlignment="1">
      <alignment horizontal="right"/>
    </xf>
    <xf numFmtId="3" fontId="13" fillId="2" borderId="20" xfId="0" applyNumberFormat="1" applyFont="1" applyFill="1" applyBorder="1" applyAlignment="1">
      <alignment horizontal="right"/>
    </xf>
    <xf numFmtId="3" fontId="0" fillId="2" borderId="1" xfId="0" applyNumberFormat="1" applyFont="1" applyFill="1" applyBorder="1" applyAlignment="1">
      <alignment horizontal="right"/>
    </xf>
    <xf numFmtId="3" fontId="13" fillId="2" borderId="15" xfId="7" applyNumberFormat="1" applyFont="1" applyFill="1" applyBorder="1" applyAlignment="1">
      <alignment horizontal="right"/>
    </xf>
    <xf numFmtId="3" fontId="13" fillId="2" borderId="24" xfId="0" applyNumberFormat="1" applyFont="1" applyFill="1" applyBorder="1" applyAlignment="1">
      <alignment horizontal="right"/>
    </xf>
    <xf numFmtId="3" fontId="13" fillId="2" borderId="14" xfId="0" applyNumberFormat="1" applyFont="1" applyFill="1" applyBorder="1" applyAlignment="1">
      <alignment horizontal="right"/>
    </xf>
    <xf numFmtId="3" fontId="13" fillId="2" borderId="15" xfId="0" applyNumberFormat="1" applyFont="1" applyFill="1" applyBorder="1" applyAlignment="1">
      <alignment horizontal="right"/>
    </xf>
    <xf numFmtId="3" fontId="13" fillId="2" borderId="24" xfId="7" applyNumberFormat="1" applyFont="1" applyFill="1" applyBorder="1" applyAlignment="1">
      <alignment horizontal="right"/>
    </xf>
    <xf numFmtId="0" fontId="0" fillId="2" borderId="21" xfId="0" applyFont="1" applyFill="1" applyBorder="1" applyAlignment="1">
      <alignment horizontal="centerContinuous"/>
    </xf>
    <xf numFmtId="0" fontId="0" fillId="2" borderId="0" xfId="0" applyFont="1" applyFill="1" applyBorder="1" applyAlignment="1">
      <alignment horizontal="centerContinuous"/>
    </xf>
    <xf numFmtId="0" fontId="0" fillId="2" borderId="25" xfId="0" applyFont="1" applyFill="1" applyBorder="1" applyAlignment="1">
      <alignment horizontal="centerContinuous"/>
    </xf>
    <xf numFmtId="0" fontId="0" fillId="2" borderId="18" xfId="0" applyFont="1" applyFill="1" applyBorder="1" applyAlignment="1">
      <alignment horizontal="centerContinuous"/>
    </xf>
    <xf numFmtId="0" fontId="0" fillId="2" borderId="19" xfId="0" applyFont="1" applyFill="1" applyBorder="1" applyAlignment="1">
      <alignment horizontal="centerContinuous"/>
    </xf>
    <xf numFmtId="0" fontId="0" fillId="2" borderId="20" xfId="0" applyFont="1" applyFill="1" applyBorder="1" applyAlignment="1">
      <alignment horizontal="centerContinuous"/>
    </xf>
    <xf numFmtId="0" fontId="0" fillId="2" borderId="22" xfId="0" applyFont="1" applyFill="1" applyBorder="1" applyAlignment="1">
      <alignment horizontal="centerContinuous"/>
    </xf>
    <xf numFmtId="0" fontId="0" fillId="2" borderId="23" xfId="0" applyFont="1" applyFill="1" applyBorder="1" applyAlignment="1">
      <alignment horizontal="centerContinuous"/>
    </xf>
    <xf numFmtId="0" fontId="0" fillId="2" borderId="12" xfId="0" applyFont="1" applyFill="1" applyBorder="1" applyAlignment="1">
      <alignment horizontal="centerContinuous"/>
    </xf>
    <xf numFmtId="9" fontId="2" fillId="2" borderId="20" xfId="1" applyFont="1" applyFill="1" applyBorder="1" applyAlignment="1">
      <alignment horizontal="right"/>
    </xf>
    <xf numFmtId="9" fontId="2" fillId="2" borderId="25" xfId="1" applyFont="1" applyFill="1" applyBorder="1" applyAlignment="1">
      <alignment horizontal="right"/>
    </xf>
    <xf numFmtId="9" fontId="2" fillId="2" borderId="12" xfId="1" applyNumberFormat="1" applyFont="1" applyFill="1" applyBorder="1" applyAlignment="1">
      <alignment horizontal="right"/>
    </xf>
    <xf numFmtId="3" fontId="0" fillId="2" borderId="25" xfId="0" applyNumberFormat="1" applyFill="1" applyBorder="1" applyAlignment="1">
      <alignment horizontal="right"/>
    </xf>
    <xf numFmtId="0" fontId="0" fillId="2" borderId="20" xfId="0" applyFon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3" fontId="0" fillId="2" borderId="20" xfId="0" applyNumberFormat="1" applyFont="1" applyFill="1" applyBorder="1" applyAlignment="1">
      <alignment horizontal="right"/>
    </xf>
    <xf numFmtId="3" fontId="20" fillId="5" borderId="12" xfId="6" applyNumberFormat="1" applyBorder="1" applyAlignment="1">
      <alignment horizontal="center"/>
    </xf>
    <xf numFmtId="3" fontId="0" fillId="2" borderId="0" xfId="0" applyNumberFormat="1" applyFont="1" applyFill="1"/>
    <xf numFmtId="3" fontId="0" fillId="2" borderId="0" xfId="0" applyNumberFormat="1" applyFont="1" applyFill="1" applyAlignment="1">
      <alignment horizontal="center"/>
    </xf>
    <xf numFmtId="0" fontId="13" fillId="2" borderId="6" xfId="0" applyFont="1" applyFill="1" applyBorder="1" applyProtection="1">
      <protection locked="0"/>
    </xf>
    <xf numFmtId="0" fontId="13" fillId="2" borderId="18" xfId="0" applyFont="1" applyFill="1" applyBorder="1" applyProtection="1"/>
    <xf numFmtId="0" fontId="13" fillId="2" borderId="21" xfId="0" applyFont="1" applyFill="1" applyBorder="1" applyProtection="1"/>
    <xf numFmtId="0" fontId="13" fillId="2" borderId="22" xfId="0" applyFont="1" applyFill="1" applyBorder="1" applyProtection="1"/>
    <xf numFmtId="0" fontId="0" fillId="2" borderId="23" xfId="0" applyFont="1" applyFill="1" applyBorder="1" applyProtection="1">
      <protection locked="0"/>
    </xf>
    <xf numFmtId="3" fontId="13" fillId="2" borderId="20" xfId="0" applyNumberFormat="1" applyFont="1" applyFill="1" applyBorder="1" applyProtection="1"/>
    <xf numFmtId="3" fontId="13" fillId="2" borderId="25" xfId="0" applyNumberFormat="1" applyFont="1" applyFill="1" applyBorder="1" applyProtection="1"/>
    <xf numFmtId="0" fontId="13" fillId="2" borderId="23" xfId="0" applyFont="1" applyFill="1" applyBorder="1" applyProtection="1"/>
    <xf numFmtId="3" fontId="13" fillId="2" borderId="12" xfId="0" applyNumberFormat="1" applyFont="1" applyFill="1" applyBorder="1" applyProtection="1"/>
    <xf numFmtId="0" fontId="13" fillId="2" borderId="15" xfId="0" applyFont="1" applyFill="1" applyBorder="1" applyProtection="1"/>
    <xf numFmtId="0" fontId="13" fillId="2" borderId="14" xfId="0" applyFont="1" applyFill="1" applyBorder="1" applyProtection="1"/>
    <xf numFmtId="0" fontId="12" fillId="2" borderId="0" xfId="0" applyFont="1" applyFill="1" applyBorder="1" applyAlignment="1" applyProtection="1">
      <protection locked="0"/>
    </xf>
    <xf numFmtId="0" fontId="13" fillId="2" borderId="21" xfId="0" applyFont="1" applyFill="1" applyBorder="1" applyAlignment="1" applyProtection="1">
      <protection locked="0"/>
    </xf>
    <xf numFmtId="0" fontId="13" fillId="2" borderId="22" xfId="0" applyFont="1" applyFill="1" applyBorder="1" applyAlignment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24" xfId="0" applyFon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15" fillId="2" borderId="1" xfId="4" applyFont="1" applyFill="1" applyBorder="1" applyAlignment="1">
      <alignment horizontal="center" vertical="top"/>
    </xf>
    <xf numFmtId="0" fontId="15" fillId="2" borderId="1" xfId="4" applyFont="1" applyFill="1" applyBorder="1" applyAlignment="1">
      <alignment horizontal="center" vertical="center"/>
    </xf>
    <xf numFmtId="0" fontId="15" fillId="2" borderId="24" xfId="4" applyFont="1" applyFill="1" applyBorder="1" applyAlignment="1">
      <alignment horizontal="center" vertical="center"/>
    </xf>
    <xf numFmtId="0" fontId="15" fillId="2" borderId="14" xfId="4" applyFont="1" applyFill="1" applyBorder="1" applyAlignment="1">
      <alignment horizontal="center" vertical="center"/>
    </xf>
    <xf numFmtId="0" fontId="15" fillId="2" borderId="0" xfId="4" applyFont="1" applyFill="1" applyBorder="1" applyAlignment="1">
      <alignment horizontal="center" vertical="center"/>
    </xf>
    <xf numFmtId="0" fontId="15" fillId="2" borderId="16" xfId="4" applyFont="1" applyFill="1" applyBorder="1" applyAlignment="1">
      <alignment horizontal="right" vertical="top"/>
    </xf>
    <xf numFmtId="0" fontId="15" fillId="2" borderId="17" xfId="4" applyFont="1" applyFill="1" applyBorder="1" applyAlignment="1">
      <alignment horizontal="right" vertical="top"/>
    </xf>
    <xf numFmtId="3" fontId="15" fillId="2" borderId="0" xfId="4" applyNumberFormat="1" applyFont="1" applyFill="1" applyBorder="1" applyAlignment="1">
      <alignment horizontal="right" vertical="top"/>
    </xf>
    <xf numFmtId="3" fontId="15" fillId="2" borderId="25" xfId="4" applyNumberFormat="1" applyFont="1" applyFill="1" applyBorder="1" applyAlignment="1">
      <alignment horizontal="right" vertical="top"/>
    </xf>
    <xf numFmtId="3" fontId="15" fillId="2" borderId="23" xfId="4" applyNumberFormat="1" applyFont="1" applyFill="1" applyBorder="1" applyAlignment="1">
      <alignment horizontal="right" vertical="top"/>
    </xf>
    <xf numFmtId="3" fontId="15" fillId="2" borderId="12" xfId="4" applyNumberFormat="1" applyFont="1" applyFill="1" applyBorder="1" applyAlignment="1">
      <alignment horizontal="right" vertical="top"/>
    </xf>
    <xf numFmtId="0" fontId="15" fillId="2" borderId="0" xfId="4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quotePrefix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0" fontId="7" fillId="0" borderId="0" xfId="0" applyFont="1"/>
    <xf numFmtId="0" fontId="0" fillId="0" borderId="0" xfId="0" quotePrefix="1" applyAlignment="1">
      <alignment horizontal="center"/>
    </xf>
    <xf numFmtId="3" fontId="0" fillId="10" borderId="0" xfId="0" applyNumberFormat="1" applyFont="1" applyFill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17" xfId="0" applyNumberFormat="1" applyBorder="1"/>
    <xf numFmtId="3" fontId="0" fillId="0" borderId="0" xfId="0" applyNumberFormat="1"/>
    <xf numFmtId="3" fontId="0" fillId="0" borderId="1" xfId="0" applyNumberFormat="1" applyBorder="1" applyAlignment="1">
      <alignment horizontal="center"/>
    </xf>
    <xf numFmtId="0" fontId="2" fillId="0" borderId="16" xfId="0" applyNumberFormat="1" applyFont="1" applyBorder="1" applyAlignment="1">
      <alignment horizontal="right"/>
    </xf>
    <xf numFmtId="0" fontId="2" fillId="0" borderId="17" xfId="0" applyNumberFormat="1" applyFont="1" applyBorder="1" applyAlignment="1">
      <alignment horizontal="right"/>
    </xf>
    <xf numFmtId="0" fontId="2" fillId="0" borderId="24" xfId="0" applyNumberFormat="1" applyFont="1" applyBorder="1" applyAlignment="1">
      <alignment horizontal="center"/>
    </xf>
    <xf numFmtId="3" fontId="0" fillId="0" borderId="25" xfId="0" applyNumberFormat="1" applyFill="1" applyBorder="1"/>
    <xf numFmtId="0" fontId="2" fillId="0" borderId="14" xfId="0" applyNumberFormat="1" applyFont="1" applyBorder="1" applyAlignment="1">
      <alignment horizontal="center"/>
    </xf>
    <xf numFmtId="3" fontId="0" fillId="0" borderId="12" xfId="0" applyNumberFormat="1" applyFill="1" applyBorder="1"/>
    <xf numFmtId="3" fontId="0" fillId="0" borderId="19" xfId="0" applyNumberFormat="1" applyBorder="1"/>
    <xf numFmtId="3" fontId="0" fillId="0" borderId="0" xfId="0" quotePrefix="1" applyNumberFormat="1" applyAlignment="1">
      <alignment horizontal="center"/>
    </xf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quotePrefix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ill="1" applyBorder="1" applyAlignment="1">
      <alignment vertical="top"/>
    </xf>
    <xf numFmtId="0" fontId="0" fillId="0" borderId="0" xfId="0" quotePrefix="1" applyFill="1" applyBorder="1" applyAlignment="1">
      <alignment vertical="top"/>
    </xf>
    <xf numFmtId="0" fontId="0" fillId="0" borderId="19" xfId="0" applyFont="1" applyBorder="1" applyAlignment="1">
      <alignment horizontal="center"/>
    </xf>
    <xf numFmtId="0" fontId="0" fillId="0" borderId="19" xfId="0" applyFont="1" applyBorder="1" applyAlignment="1">
      <alignment horizontal="left"/>
    </xf>
    <xf numFmtId="3" fontId="0" fillId="0" borderId="20" xfId="0" applyNumberFormat="1" applyBorder="1"/>
    <xf numFmtId="0" fontId="0" fillId="0" borderId="21" xfId="0" applyFont="1" applyBorder="1"/>
    <xf numFmtId="3" fontId="0" fillId="0" borderId="0" xfId="0" applyNumberForma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3" fontId="0" fillId="0" borderId="25" xfId="0" applyNumberFormat="1" applyBorder="1"/>
    <xf numFmtId="0" fontId="0" fillId="0" borderId="22" xfId="0" applyFont="1" applyBorder="1"/>
    <xf numFmtId="3" fontId="0" fillId="0" borderId="23" xfId="0" applyNumberFormat="1" applyBorder="1"/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left"/>
    </xf>
    <xf numFmtId="3" fontId="0" fillId="0" borderId="12" xfId="0" applyNumberFormat="1" applyBorder="1"/>
    <xf numFmtId="0" fontId="0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0" fillId="0" borderId="23" xfId="0" applyNumberFormat="1" applyFont="1" applyBorder="1"/>
    <xf numFmtId="3" fontId="1" fillId="8" borderId="0" xfId="9" applyNumberFormat="1" applyAlignment="1">
      <alignment horizontal="center"/>
    </xf>
    <xf numFmtId="3" fontId="1" fillId="9" borderId="0" xfId="10" applyNumberFormat="1" applyAlignment="1">
      <alignment horizontal="center"/>
    </xf>
    <xf numFmtId="3" fontId="0" fillId="11" borderId="0" xfId="0" applyNumberFormat="1" applyFont="1" applyFill="1" applyAlignment="1">
      <alignment horizontal="center"/>
    </xf>
    <xf numFmtId="0" fontId="19" fillId="4" borderId="13" xfId="5" applyBorder="1" applyAlignment="1">
      <alignment horizontal="left"/>
    </xf>
    <xf numFmtId="3" fontId="19" fillId="4" borderId="16" xfId="5" quotePrefix="1" applyNumberFormat="1" applyBorder="1" applyAlignment="1">
      <alignment horizontal="center"/>
    </xf>
    <xf numFmtId="3" fontId="19" fillId="4" borderId="17" xfId="5" applyNumberFormat="1" applyBorder="1" applyAlignment="1">
      <alignment horizontal="center"/>
    </xf>
    <xf numFmtId="3" fontId="0" fillId="0" borderId="0" xfId="0" quotePrefix="1" applyNumberFormat="1" applyAlignment="1">
      <alignment horizontal="right"/>
    </xf>
    <xf numFmtId="3" fontId="0" fillId="0" borderId="0" xfId="0" quotePrefix="1" applyNumberFormat="1" applyFont="1" applyAlignment="1">
      <alignment horizontal="center"/>
    </xf>
    <xf numFmtId="3" fontId="27" fillId="0" borderId="0" xfId="0" applyNumberFormat="1" applyFont="1"/>
    <xf numFmtId="3" fontId="25" fillId="0" borderId="0" xfId="0" applyNumberFormat="1" applyFont="1"/>
    <xf numFmtId="3" fontId="25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centerContinuous"/>
    </xf>
    <xf numFmtId="3" fontId="30" fillId="0" borderId="0" xfId="0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3" fontId="21" fillId="6" borderId="0" xfId="7" applyNumberFormat="1" applyAlignment="1">
      <alignment horizontal="centerContinuous"/>
    </xf>
    <xf numFmtId="3" fontId="0" fillId="0" borderId="0" xfId="0" applyNumberFormat="1" applyAlignment="1">
      <alignment horizontal="right"/>
    </xf>
    <xf numFmtId="0" fontId="0" fillId="2" borderId="6" xfId="0" applyFont="1" applyFill="1" applyBorder="1" applyAlignment="1" applyProtection="1">
      <alignment horizontal="right"/>
      <protection locked="0"/>
    </xf>
    <xf numFmtId="0" fontId="22" fillId="2" borderId="6" xfId="0" applyFont="1" applyFill="1" applyBorder="1" applyAlignment="1" applyProtection="1">
      <alignment horizontal="right"/>
      <protection locked="0"/>
    </xf>
    <xf numFmtId="0" fontId="12" fillId="2" borderId="0" xfId="0" applyFont="1" applyFill="1" applyBorder="1" applyAlignment="1" applyProtection="1">
      <alignment horizontal="left"/>
    </xf>
    <xf numFmtId="0" fontId="19" fillId="4" borderId="0" xfId="5" applyAlignment="1">
      <alignment horizontal="center"/>
    </xf>
    <xf numFmtId="3" fontId="0" fillId="0" borderId="0" xfId="0" applyNumberFormat="1" applyFont="1" applyAlignment="1"/>
    <xf numFmtId="0" fontId="2" fillId="0" borderId="0" xfId="0" applyFont="1" applyAlignment="1"/>
    <xf numFmtId="0" fontId="27" fillId="0" borderId="0" xfId="0" quotePrefix="1" applyFont="1" applyAlignment="1">
      <alignment horizontal="left"/>
    </xf>
    <xf numFmtId="0" fontId="17" fillId="0" borderId="0" xfId="0" quotePrefix="1" applyFont="1" applyAlignment="1">
      <alignment horizontal="left"/>
    </xf>
    <xf numFmtId="0" fontId="17" fillId="0" borderId="0" xfId="0" applyFont="1"/>
    <xf numFmtId="0" fontId="0" fillId="0" borderId="0" xfId="0" quotePrefix="1" applyFont="1" applyProtection="1">
      <protection locked="0"/>
    </xf>
    <xf numFmtId="0" fontId="0" fillId="0" borderId="13" xfId="0" applyFont="1" applyBorder="1"/>
    <xf numFmtId="0" fontId="0" fillId="0" borderId="16" xfId="0" quotePrefix="1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13" fillId="0" borderId="13" xfId="0" applyNumberFormat="1" applyFont="1" applyBorder="1" applyAlignment="1">
      <alignment horizontal="centerContinuous"/>
    </xf>
    <xf numFmtId="3" fontId="0" fillId="0" borderId="16" xfId="0" applyNumberFormat="1" applyBorder="1" applyAlignment="1">
      <alignment horizontal="centerContinuous"/>
    </xf>
    <xf numFmtId="3" fontId="0" fillId="0" borderId="17" xfId="0" applyNumberFormat="1" applyBorder="1" applyAlignment="1">
      <alignment horizontal="centerContinuous"/>
    </xf>
    <xf numFmtId="0" fontId="2" fillId="0" borderId="1" xfId="0" applyFont="1" applyBorder="1"/>
    <xf numFmtId="3" fontId="0" fillId="12" borderId="0" xfId="0" applyNumberFormat="1" applyFill="1" applyBorder="1"/>
    <xf numFmtId="3" fontId="0" fillId="3" borderId="25" xfId="0" applyNumberFormat="1" applyFill="1" applyBorder="1"/>
    <xf numFmtId="3" fontId="0" fillId="12" borderId="22" xfId="0" applyNumberFormat="1" applyFill="1" applyBorder="1"/>
    <xf numFmtId="3" fontId="0" fillId="13" borderId="25" xfId="0" applyNumberFormat="1" applyFill="1" applyBorder="1"/>
    <xf numFmtId="3" fontId="0" fillId="3" borderId="0" xfId="0" applyNumberFormat="1" applyFont="1" applyFill="1" applyAlignment="1">
      <alignment horizontal="center"/>
    </xf>
    <xf numFmtId="0" fontId="0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23" xfId="0" applyFont="1" applyBorder="1" applyAlignment="1">
      <alignment horizontal="right"/>
    </xf>
    <xf numFmtId="3" fontId="0" fillId="13" borderId="0" xfId="0" applyNumberFormat="1" applyFont="1" applyFill="1" applyAlignment="1">
      <alignment horizontal="center"/>
    </xf>
    <xf numFmtId="0" fontId="0" fillId="0" borderId="13" xfId="0" applyFont="1" applyFill="1" applyBorder="1"/>
    <xf numFmtId="0" fontId="0" fillId="0" borderId="16" xfId="0" applyFont="1" applyBorder="1"/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0" fontId="36" fillId="0" borderId="0" xfId="0" applyFont="1" applyAlignment="1">
      <alignment horizontal="left" vertical="center" indent="1"/>
    </xf>
    <xf numFmtId="169" fontId="0" fillId="0" borderId="0" xfId="0" applyNumberFormat="1" applyFont="1" applyAlignment="1">
      <alignment horizontal="left"/>
    </xf>
    <xf numFmtId="169" fontId="0" fillId="0" borderId="0" xfId="0" applyNumberFormat="1" applyFont="1" applyAlignment="1">
      <alignment horizontal="center"/>
    </xf>
    <xf numFmtId="169" fontId="19" fillId="4" borderId="0" xfId="5" applyNumberFormat="1" applyAlignment="1">
      <alignment horizontal="center"/>
    </xf>
    <xf numFmtId="3" fontId="25" fillId="0" borderId="0" xfId="0" quotePrefix="1" applyNumberFormat="1" applyFont="1"/>
    <xf numFmtId="165" fontId="0" fillId="0" borderId="0" xfId="1" applyNumberFormat="1" applyFont="1"/>
    <xf numFmtId="169" fontId="21" fillId="6" borderId="0" xfId="7" applyNumberFormat="1" applyAlignment="1">
      <alignment horizontal="center"/>
    </xf>
    <xf numFmtId="3" fontId="0" fillId="0" borderId="1" xfId="0" applyNumberFormat="1" applyFont="1" applyBorder="1" applyAlignment="1">
      <alignment horizontal="left"/>
    </xf>
    <xf numFmtId="3" fontId="0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Continuous"/>
    </xf>
    <xf numFmtId="3" fontId="0" fillId="0" borderId="13" xfId="0" applyNumberFormat="1" applyFont="1" applyBorder="1"/>
    <xf numFmtId="3" fontId="0" fillId="0" borderId="16" xfId="0" applyNumberFormat="1" applyFont="1" applyBorder="1" applyAlignment="1">
      <alignment horizontal="center"/>
    </xf>
    <xf numFmtId="3" fontId="0" fillId="0" borderId="16" xfId="0" applyNumberFormat="1" applyFont="1" applyBorder="1"/>
    <xf numFmtId="3" fontId="0" fillId="0" borderId="16" xfId="0" quotePrefix="1" applyNumberFormat="1" applyFont="1" applyBorder="1" applyAlignment="1">
      <alignment horizontal="center"/>
    </xf>
    <xf numFmtId="3" fontId="5" fillId="0" borderId="16" xfId="0" applyNumberFormat="1" applyFont="1" applyBorder="1"/>
    <xf numFmtId="3" fontId="0" fillId="0" borderId="17" xfId="0" applyNumberFormat="1" applyFont="1" applyBorder="1"/>
    <xf numFmtId="3" fontId="21" fillId="6" borderId="0" xfId="7" applyNumberFormat="1"/>
    <xf numFmtId="3" fontId="21" fillId="6" borderId="0" xfId="7" applyNumberFormat="1" applyAlignment="1">
      <alignment horizontal="center"/>
    </xf>
    <xf numFmtId="3" fontId="1" fillId="7" borderId="0" xfId="8" applyNumberFormat="1"/>
    <xf numFmtId="3" fontId="1" fillId="7" borderId="0" xfId="8" applyNumberFormat="1" applyAlignment="1">
      <alignment horizontal="center"/>
    </xf>
    <xf numFmtId="3" fontId="5" fillId="0" borderId="0" xfId="0" applyNumberFormat="1" applyFont="1"/>
    <xf numFmtId="3" fontId="0" fillId="0" borderId="25" xfId="0" applyNumberFormat="1" applyFont="1" applyBorder="1"/>
    <xf numFmtId="3" fontId="0" fillId="0" borderId="22" xfId="0" applyNumberFormat="1" applyFont="1" applyBorder="1"/>
    <xf numFmtId="3" fontId="0" fillId="0" borderId="12" xfId="0" applyNumberFormat="1" applyFont="1" applyBorder="1"/>
    <xf numFmtId="3" fontId="0" fillId="0" borderId="0" xfId="0" applyNumberFormat="1" applyFont="1" applyBorder="1"/>
    <xf numFmtId="3" fontId="0" fillId="0" borderId="21" xfId="0" applyNumberFormat="1" applyFont="1" applyBorder="1"/>
    <xf numFmtId="3" fontId="19" fillId="4" borderId="13" xfId="5" applyNumberForma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0" fillId="0" borderId="23" xfId="0" applyNumberFormat="1" applyFont="1" applyBorder="1" applyAlignment="1">
      <alignment horizontal="center"/>
    </xf>
    <xf numFmtId="171" fontId="0" fillId="0" borderId="0" xfId="0" applyNumberFormat="1" applyAlignment="1">
      <alignment horizontal="center"/>
    </xf>
    <xf numFmtId="0" fontId="25" fillId="0" borderId="0" xfId="0" applyFont="1"/>
    <xf numFmtId="0" fontId="0" fillId="12" borderId="1" xfId="0" applyFont="1" applyFill="1" applyBorder="1" applyAlignment="1">
      <alignment horizontal="center"/>
    </xf>
    <xf numFmtId="9" fontId="0" fillId="0" borderId="25" xfId="1" applyFont="1" applyBorder="1" applyAlignment="1">
      <alignment horizontal="center"/>
    </xf>
    <xf numFmtId="0" fontId="0" fillId="0" borderId="24" xfId="0" applyFont="1" applyBorder="1"/>
    <xf numFmtId="9" fontId="0" fillId="0" borderId="12" xfId="1" applyFont="1" applyBorder="1" applyAlignment="1">
      <alignment horizontal="center"/>
    </xf>
    <xf numFmtId="0" fontId="0" fillId="0" borderId="14" xfId="0" applyFont="1" applyBorder="1"/>
    <xf numFmtId="0" fontId="20" fillId="5" borderId="13" xfId="6" applyBorder="1"/>
    <xf numFmtId="0" fontId="20" fillId="5" borderId="16" xfId="6" applyBorder="1"/>
    <xf numFmtId="0" fontId="20" fillId="5" borderId="17" xfId="6" applyBorder="1"/>
    <xf numFmtId="0" fontId="21" fillId="6" borderId="13" xfId="7" applyBorder="1"/>
    <xf numFmtId="0" fontId="21" fillId="6" borderId="16" xfId="7" applyBorder="1"/>
    <xf numFmtId="0" fontId="21" fillId="6" borderId="17" xfId="7" applyBorder="1"/>
    <xf numFmtId="0" fontId="7" fillId="0" borderId="13" xfId="0" applyFont="1" applyBorder="1"/>
    <xf numFmtId="0" fontId="0" fillId="0" borderId="17" xfId="0" applyFont="1" applyBorder="1"/>
    <xf numFmtId="0" fontId="20" fillId="5" borderId="1" xfId="6" applyBorder="1" applyAlignment="1">
      <alignment horizontal="left"/>
    </xf>
    <xf numFmtId="0" fontId="20" fillId="5" borderId="1" xfId="6" applyBorder="1" applyAlignment="1">
      <alignment horizontal="center"/>
    </xf>
    <xf numFmtId="0" fontId="21" fillId="6" borderId="1" xfId="7" applyBorder="1" applyAlignment="1">
      <alignment horizontal="left"/>
    </xf>
    <xf numFmtId="0" fontId="21" fillId="6" borderId="1" xfId="7" applyBorder="1" applyAlignment="1">
      <alignment horizontal="center"/>
    </xf>
    <xf numFmtId="9" fontId="0" fillId="0" borderId="0" xfId="1" applyFont="1"/>
    <xf numFmtId="0" fontId="5" fillId="0" borderId="0" xfId="0" applyFont="1" applyAlignment="1">
      <alignment horizontal="center"/>
    </xf>
    <xf numFmtId="170" fontId="0" fillId="0" borderId="0" xfId="0" applyNumberFormat="1"/>
    <xf numFmtId="9" fontId="20" fillId="5" borderId="0" xfId="6" applyNumberFormat="1"/>
    <xf numFmtId="169" fontId="0" fillId="0" borderId="0" xfId="0" applyNumberFormat="1" applyAlignment="1">
      <alignment horizontal="center"/>
    </xf>
    <xf numFmtId="0" fontId="40" fillId="6" borderId="0" xfId="7" applyFont="1" applyAlignment="1">
      <alignment horizontal="center"/>
    </xf>
    <xf numFmtId="10" fontId="0" fillId="0" borderId="0" xfId="1" applyNumberFormat="1" applyFont="1"/>
    <xf numFmtId="171" fontId="0" fillId="0" borderId="0" xfId="0" applyNumberFormat="1"/>
    <xf numFmtId="0" fontId="0" fillId="0" borderId="0" xfId="0" applyAlignment="1">
      <alignment horizontal="right"/>
    </xf>
    <xf numFmtId="9" fontId="0" fillId="0" borderId="1" xfId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70" fontId="0" fillId="0" borderId="14" xfId="0" applyNumberFormat="1" applyBorder="1" applyAlignment="1">
      <alignment horizontal="center"/>
    </xf>
    <xf numFmtId="1" fontId="0" fillId="0" borderId="22" xfId="1" applyNumberFormat="1" applyFont="1" applyBorder="1" applyAlignment="1">
      <alignment horizontal="center"/>
    </xf>
    <xf numFmtId="9" fontId="0" fillId="0" borderId="14" xfId="1" applyFont="1" applyBorder="1" applyAlignment="1">
      <alignment horizontal="center"/>
    </xf>
    <xf numFmtId="9" fontId="21" fillId="6" borderId="0" xfId="7" applyNumberFormat="1"/>
    <xf numFmtId="0" fontId="0" fillId="15" borderId="0" xfId="0" applyFont="1" applyFill="1"/>
    <xf numFmtId="3" fontId="0" fillId="0" borderId="24" xfId="0" applyNumberFormat="1" applyBorder="1" applyAlignment="1">
      <alignment horizontal="center"/>
    </xf>
    <xf numFmtId="170" fontId="0" fillId="0" borderId="15" xfId="0" applyNumberFormat="1" applyBorder="1" applyAlignment="1">
      <alignment horizontal="center"/>
    </xf>
    <xf numFmtId="0" fontId="0" fillId="16" borderId="0" xfId="0" applyFont="1" applyFill="1"/>
    <xf numFmtId="3" fontId="0" fillId="0" borderId="0" xfId="0" quotePrefix="1" applyNumberFormat="1" applyAlignment="1">
      <alignment horizontal="centerContinuous"/>
    </xf>
    <xf numFmtId="3" fontId="0" fillId="0" borderId="0" xfId="0" applyNumberFormat="1" applyFont="1" applyAlignment="1">
      <alignment horizontal="center" vertical="center"/>
    </xf>
    <xf numFmtId="3" fontId="27" fillId="0" borderId="13" xfId="0" applyNumberFormat="1" applyFont="1" applyBorder="1"/>
    <xf numFmtId="3" fontId="25" fillId="0" borderId="17" xfId="0" applyNumberFormat="1" applyFont="1" applyBorder="1" applyAlignment="1">
      <alignment horizontal="left"/>
    </xf>
    <xf numFmtId="3" fontId="0" fillId="0" borderId="0" xfId="0" quotePrefix="1" applyNumberFormat="1"/>
    <xf numFmtId="3" fontId="0" fillId="0" borderId="0" xfId="0" quotePrefix="1" applyNumberFormat="1" applyFont="1"/>
    <xf numFmtId="3" fontId="19" fillId="4" borderId="0" xfId="5" applyNumberFormat="1"/>
    <xf numFmtId="3" fontId="2" fillId="0" borderId="0" xfId="0" applyNumberFormat="1" applyFont="1" applyBorder="1" applyAlignment="1">
      <alignment horizontal="center"/>
    </xf>
    <xf numFmtId="4" fontId="0" fillId="0" borderId="0" xfId="0" applyNumberFormat="1" applyBorder="1"/>
    <xf numFmtId="3" fontId="6" fillId="0" borderId="19" xfId="0" applyNumberFormat="1" applyFont="1" applyBorder="1"/>
    <xf numFmtId="4" fontId="0" fillId="0" borderId="0" xfId="0" applyNumberFormat="1" applyBorder="1" applyAlignment="1">
      <alignment horizontal="center"/>
    </xf>
    <xf numFmtId="169" fontId="0" fillId="0" borderId="0" xfId="0" applyNumberFormat="1"/>
    <xf numFmtId="3" fontId="0" fillId="12" borderId="0" xfId="0" applyNumberFormat="1" applyFill="1" applyAlignment="1">
      <alignment horizontal="centerContinuous"/>
    </xf>
    <xf numFmtId="3" fontId="2" fillId="2" borderId="0" xfId="0" applyNumberFormat="1" applyFont="1" applyFill="1"/>
    <xf numFmtId="3" fontId="0" fillId="2" borderId="0" xfId="0" applyNumberFormat="1" applyFill="1"/>
    <xf numFmtId="3" fontId="2" fillId="2" borderId="17" xfId="0" applyNumberFormat="1" applyFont="1" applyFill="1" applyBorder="1" applyAlignment="1">
      <alignment horizontal="center"/>
    </xf>
    <xf numFmtId="3" fontId="0" fillId="2" borderId="21" xfId="0" applyNumberFormat="1" applyFill="1" applyBorder="1"/>
    <xf numFmtId="3" fontId="0" fillId="2" borderId="25" xfId="0" applyNumberFormat="1" applyFill="1" applyBorder="1"/>
    <xf numFmtId="3" fontId="0" fillId="2" borderId="22" xfId="0" applyNumberFormat="1" applyFill="1" applyBorder="1"/>
    <xf numFmtId="3" fontId="0" fillId="2" borderId="23" xfId="0" applyNumberFormat="1" applyFill="1" applyBorder="1"/>
    <xf numFmtId="3" fontId="0" fillId="2" borderId="12" xfId="0" applyNumberFormat="1" applyFill="1" applyBorder="1"/>
    <xf numFmtId="3" fontId="2" fillId="2" borderId="22" xfId="0" applyNumberFormat="1" applyFont="1" applyFill="1" applyBorder="1"/>
    <xf numFmtId="0" fontId="7" fillId="2" borderId="0" xfId="0" applyFont="1" applyFill="1"/>
    <xf numFmtId="0" fontId="2" fillId="2" borderId="0" xfId="0" applyFont="1" applyFill="1"/>
    <xf numFmtId="3" fontId="0" fillId="2" borderId="13" xfId="0" applyNumberFormat="1" applyFill="1" applyBorder="1"/>
    <xf numFmtId="0" fontId="0" fillId="2" borderId="7" xfId="0" applyFont="1" applyFill="1" applyBorder="1" applyProtection="1">
      <protection locked="0"/>
    </xf>
    <xf numFmtId="3" fontId="0" fillId="2" borderId="7" xfId="0" applyNumberFormat="1" applyFill="1" applyBorder="1"/>
    <xf numFmtId="0" fontId="0" fillId="2" borderId="7" xfId="0" applyFont="1" applyFill="1" applyBorder="1"/>
    <xf numFmtId="165" fontId="0" fillId="15" borderId="0" xfId="1" applyNumberFormat="1" applyFont="1" applyFill="1" applyBorder="1"/>
    <xf numFmtId="165" fontId="0" fillId="15" borderId="25" xfId="1" applyNumberFormat="1" applyFont="1" applyFill="1" applyBorder="1"/>
    <xf numFmtId="165" fontId="0" fillId="0" borderId="0" xfId="1" applyNumberFormat="1" applyFont="1" applyBorder="1"/>
    <xf numFmtId="165" fontId="0" fillId="0" borderId="23" xfId="1" applyNumberFormat="1" applyFont="1" applyBorder="1"/>
    <xf numFmtId="165" fontId="0" fillId="15" borderId="12" xfId="1" applyNumberFormat="1" applyFont="1" applyFill="1" applyBorder="1"/>
    <xf numFmtId="3" fontId="26" fillId="0" borderId="0" xfId="0" applyNumberFormat="1" applyFont="1"/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165" fontId="0" fillId="0" borderId="25" xfId="1" applyNumberFormat="1" applyFont="1" applyFill="1" applyBorder="1"/>
    <xf numFmtId="165" fontId="0" fillId="0" borderId="0" xfId="1" applyNumberFormat="1" applyFont="1" applyFill="1" applyBorder="1"/>
    <xf numFmtId="165" fontId="0" fillId="15" borderId="23" xfId="1" applyNumberFormat="1" applyFont="1" applyFill="1" applyBorder="1"/>
    <xf numFmtId="165" fontId="0" fillId="0" borderId="23" xfId="1" applyNumberFormat="1" applyFont="1" applyFill="1" applyBorder="1"/>
    <xf numFmtId="165" fontId="0" fillId="0" borderId="12" xfId="1" applyNumberFormat="1" applyFont="1" applyFill="1" applyBorder="1"/>
    <xf numFmtId="0" fontId="0" fillId="17" borderId="0" xfId="0" applyFont="1" applyFill="1"/>
    <xf numFmtId="165" fontId="0" fillId="17" borderId="0" xfId="1" applyNumberFormat="1" applyFont="1" applyFill="1" applyBorder="1"/>
    <xf numFmtId="165" fontId="0" fillId="17" borderId="25" xfId="1" applyNumberFormat="1" applyFont="1" applyFill="1" applyBorder="1"/>
    <xf numFmtId="165" fontId="0" fillId="17" borderId="23" xfId="1" applyNumberFormat="1" applyFont="1" applyFill="1" applyBorder="1"/>
    <xf numFmtId="3" fontId="7" fillId="2" borderId="0" xfId="0" applyNumberFormat="1" applyFont="1" applyFill="1"/>
    <xf numFmtId="3" fontId="22" fillId="2" borderId="13" xfId="0" applyNumberFormat="1" applyFont="1" applyFill="1" applyBorder="1" applyAlignment="1">
      <alignment horizontal="centerContinuous"/>
    </xf>
    <xf numFmtId="3" fontId="0" fillId="2" borderId="16" xfId="0" applyNumberFormat="1" applyFill="1" applyBorder="1" applyAlignment="1">
      <alignment horizontal="centerContinuous"/>
    </xf>
    <xf numFmtId="3" fontId="0" fillId="2" borderId="17" xfId="0" applyNumberFormat="1" applyFill="1" applyBorder="1" applyAlignment="1">
      <alignment horizontal="centerContinuous"/>
    </xf>
    <xf numFmtId="3" fontId="6" fillId="2" borderId="0" xfId="0" applyNumberFormat="1" applyFont="1" applyFill="1" applyAlignment="1">
      <alignment horizontal="center"/>
    </xf>
    <xf numFmtId="0" fontId="2" fillId="2" borderId="16" xfId="0" applyNumberFormat="1" applyFont="1" applyFill="1" applyBorder="1" applyAlignment="1">
      <alignment horizontal="right"/>
    </xf>
    <xf numFmtId="0" fontId="2" fillId="2" borderId="17" xfId="0" applyNumberFormat="1" applyFont="1" applyFill="1" applyBorder="1" applyAlignment="1">
      <alignment horizontal="right"/>
    </xf>
    <xf numFmtId="9" fontId="0" fillId="2" borderId="0" xfId="1" applyFont="1" applyFill="1" applyAlignment="1">
      <alignment horizontal="center"/>
    </xf>
    <xf numFmtId="0" fontId="2" fillId="2" borderId="24" xfId="0" applyNumberFormat="1" applyFont="1" applyFill="1" applyBorder="1" applyAlignment="1">
      <alignment horizontal="center"/>
    </xf>
    <xf numFmtId="0" fontId="2" fillId="2" borderId="14" xfId="0" applyNumberFormat="1" applyFont="1" applyFill="1" applyBorder="1" applyAlignment="1">
      <alignment horizontal="center"/>
    </xf>
    <xf numFmtId="3" fontId="0" fillId="2" borderId="0" xfId="0" applyNumberFormat="1" applyFill="1" applyAlignment="1">
      <alignment horizontal="right"/>
    </xf>
    <xf numFmtId="3" fontId="0" fillId="2" borderId="17" xfId="0" applyNumberFormat="1" applyFill="1" applyBorder="1" applyAlignment="1">
      <alignment horizontal="right"/>
    </xf>
    <xf numFmtId="3" fontId="34" fillId="2" borderId="25" xfId="0" applyNumberFormat="1" applyFont="1" applyFill="1" applyBorder="1" applyAlignment="1">
      <alignment horizontal="right"/>
    </xf>
    <xf numFmtId="3" fontId="34" fillId="2" borderId="12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right" vertical="top"/>
    </xf>
    <xf numFmtId="0" fontId="0" fillId="15" borderId="0" xfId="0" applyFill="1"/>
    <xf numFmtId="0" fontId="2" fillId="15" borderId="0" xfId="0" applyFont="1" applyFill="1"/>
    <xf numFmtId="0" fontId="2" fillId="17" borderId="0" xfId="0" applyFont="1" applyFill="1"/>
    <xf numFmtId="3" fontId="0" fillId="0" borderId="18" xfId="0" applyNumberFormat="1" applyFont="1" applyBorder="1"/>
    <xf numFmtId="3" fontId="0" fillId="14" borderId="0" xfId="0" applyNumberFormat="1" applyFont="1" applyFill="1" applyAlignment="1">
      <alignment horizontal="centerContinuous"/>
    </xf>
    <xf numFmtId="3" fontId="2" fillId="0" borderId="23" xfId="0" applyNumberFormat="1" applyFont="1" applyBorder="1"/>
    <xf numFmtId="3" fontId="2" fillId="0" borderId="12" xfId="0" quotePrefix="1" applyNumberFormat="1" applyFont="1" applyBorder="1" applyAlignment="1">
      <alignment horizontal="center"/>
    </xf>
    <xf numFmtId="3" fontId="2" fillId="14" borderId="14" xfId="0" applyNumberFormat="1" applyFont="1" applyFill="1" applyBorder="1" applyAlignment="1">
      <alignment horizontal="center"/>
    </xf>
    <xf numFmtId="3" fontId="2" fillId="0" borderId="23" xfId="0" applyNumberFormat="1" applyFont="1" applyBorder="1" applyAlignment="1">
      <alignment horizontal="center"/>
    </xf>
    <xf numFmtId="0" fontId="0" fillId="0" borderId="23" xfId="0" applyBorder="1"/>
    <xf numFmtId="0" fontId="19" fillId="4" borderId="25" xfId="5" applyNumberFormat="1" applyBorder="1" applyAlignment="1">
      <alignment horizontal="center"/>
    </xf>
    <xf numFmtId="3" fontId="0" fillId="0" borderId="24" xfId="0" applyNumberFormat="1" applyBorder="1"/>
    <xf numFmtId="3" fontId="0" fillId="0" borderId="25" xfId="0" quotePrefix="1" applyNumberFormat="1" applyBorder="1" applyAlignment="1">
      <alignment horizontal="center"/>
    </xf>
    <xf numFmtId="3" fontId="19" fillId="4" borderId="12" xfId="5" applyNumberFormat="1" applyBorder="1" applyAlignment="1">
      <alignment horizontal="center"/>
    </xf>
    <xf numFmtId="3" fontId="0" fillId="0" borderId="14" xfId="0" applyNumberFormat="1" applyBorder="1"/>
    <xf numFmtId="3" fontId="25" fillId="0" borderId="23" xfId="0" applyNumberFormat="1" applyFont="1" applyBorder="1"/>
    <xf numFmtId="3" fontId="20" fillId="5" borderId="25" xfId="6" applyNumberFormat="1" applyBorder="1" applyAlignment="1">
      <alignment horizontal="center"/>
    </xf>
    <xf numFmtId="3" fontId="19" fillId="4" borderId="25" xfId="5" applyNumberFormat="1" applyBorder="1" applyAlignment="1">
      <alignment horizontal="center"/>
    </xf>
    <xf numFmtId="3" fontId="0" fillId="0" borderId="24" xfId="0" quotePrefix="1" applyNumberFormat="1" applyBorder="1" applyAlignment="1">
      <alignment horizontal="right"/>
    </xf>
    <xf numFmtId="3" fontId="21" fillId="6" borderId="25" xfId="7" quotePrefix="1" applyNumberFormat="1" applyBorder="1" applyAlignment="1">
      <alignment horizontal="center"/>
    </xf>
    <xf numFmtId="3" fontId="21" fillId="6" borderId="24" xfId="7" applyNumberFormat="1" applyBorder="1"/>
    <xf numFmtId="3" fontId="21" fillId="6" borderId="12" xfId="7" quotePrefix="1" applyNumberFormat="1" applyBorder="1" applyAlignment="1">
      <alignment horizontal="center"/>
    </xf>
    <xf numFmtId="3" fontId="21" fillId="6" borderId="23" xfId="7" applyNumberFormat="1" applyBorder="1"/>
    <xf numFmtId="3" fontId="21" fillId="6" borderId="14" xfId="7" applyNumberFormat="1" applyBorder="1"/>
    <xf numFmtId="3" fontId="25" fillId="6" borderId="23" xfId="7" applyNumberFormat="1" applyFont="1" applyBorder="1"/>
    <xf numFmtId="4" fontId="0" fillId="0" borderId="0" xfId="0" applyNumberFormat="1"/>
    <xf numFmtId="3" fontId="0" fillId="0" borderId="15" xfId="0" applyNumberFormat="1" applyBorder="1"/>
    <xf numFmtId="3" fontId="19" fillId="4" borderId="0" xfId="5" quotePrefix="1" applyNumberFormat="1" applyAlignment="1">
      <alignment horizontal="center"/>
    </xf>
    <xf numFmtId="3" fontId="19" fillId="4" borderId="1" xfId="5" applyNumberFormat="1" applyBorder="1" applyAlignment="1">
      <alignment horizontal="center"/>
    </xf>
    <xf numFmtId="3" fontId="2" fillId="2" borderId="16" xfId="0" applyNumberFormat="1" applyFont="1" applyFill="1" applyBorder="1"/>
    <xf numFmtId="0" fontId="12" fillId="2" borderId="16" xfId="6" applyNumberFormat="1" applyFont="1" applyFill="1" applyBorder="1" applyAlignment="1">
      <alignment horizontal="right"/>
    </xf>
    <xf numFmtId="0" fontId="12" fillId="2" borderId="17" xfId="6" applyNumberFormat="1" applyFont="1" applyFill="1" applyBorder="1" applyAlignment="1">
      <alignment horizontal="right"/>
    </xf>
    <xf numFmtId="3" fontId="0" fillId="2" borderId="1" xfId="0" applyNumberFormat="1" applyFill="1" applyBorder="1"/>
    <xf numFmtId="3" fontId="0" fillId="2" borderId="14" xfId="0" applyNumberFormat="1" applyFill="1" applyBorder="1" applyAlignment="1">
      <alignment horizontal="center"/>
    </xf>
    <xf numFmtId="0" fontId="21" fillId="6" borderId="0" xfId="7" applyAlignment="1">
      <alignment horizontal="center"/>
    </xf>
    <xf numFmtId="3" fontId="21" fillId="6" borderId="0" xfId="7" quotePrefix="1" applyNumberFormat="1" applyAlignment="1">
      <alignment horizontal="center"/>
    </xf>
    <xf numFmtId="3" fontId="0" fillId="0" borderId="15" xfId="0" applyNumberFormat="1" applyFont="1" applyBorder="1" applyAlignment="1">
      <alignment horizontal="center"/>
    </xf>
    <xf numFmtId="3" fontId="0" fillId="0" borderId="19" xfId="0" applyNumberFormat="1" applyFont="1" applyBorder="1" applyAlignment="1">
      <alignment horizontal="center"/>
    </xf>
    <xf numFmtId="3" fontId="0" fillId="0" borderId="20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3" fontId="21" fillId="6" borderId="19" xfId="7" applyNumberFormat="1" applyBorder="1" applyAlignment="1">
      <alignment horizontal="center"/>
    </xf>
    <xf numFmtId="3" fontId="21" fillId="6" borderId="20" xfId="7" applyNumberForma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3" fontId="0" fillId="0" borderId="22" xfId="0" applyNumberFormat="1" applyFont="1" applyBorder="1" applyAlignment="1">
      <alignment horizontal="center"/>
    </xf>
    <xf numFmtId="3" fontId="21" fillId="6" borderId="23" xfId="7" applyNumberFormat="1" applyBorder="1" applyAlignment="1">
      <alignment horizontal="center"/>
    </xf>
    <xf numFmtId="3" fontId="21" fillId="6" borderId="12" xfId="7" applyNumberFormat="1" applyBorder="1" applyAlignment="1">
      <alignment horizontal="center"/>
    </xf>
    <xf numFmtId="3" fontId="0" fillId="0" borderId="24" xfId="0" applyNumberFormat="1" applyFont="1" applyBorder="1" applyAlignment="1">
      <alignment horizontal="center"/>
    </xf>
    <xf numFmtId="3" fontId="0" fillId="12" borderId="0" xfId="0" applyNumberFormat="1" applyFont="1" applyFill="1" applyBorder="1"/>
    <xf numFmtId="3" fontId="0" fillId="12" borderId="25" xfId="0" applyNumberFormat="1" applyFont="1" applyFill="1" applyBorder="1"/>
    <xf numFmtId="3" fontId="0" fillId="12" borderId="23" xfId="0" applyNumberFormat="1" applyFont="1" applyFill="1" applyBorder="1"/>
    <xf numFmtId="3" fontId="0" fillId="12" borderId="12" xfId="0" applyNumberFormat="1" applyFont="1" applyFill="1" applyBorder="1"/>
    <xf numFmtId="3" fontId="0" fillId="0" borderId="17" xfId="0" applyNumberFormat="1" applyFont="1" applyBorder="1" applyAlignment="1">
      <alignment horizontal="center"/>
    </xf>
    <xf numFmtId="3" fontId="21" fillId="6" borderId="16" xfId="7" applyNumberFormat="1" applyBorder="1"/>
    <xf numFmtId="3" fontId="21" fillId="6" borderId="17" xfId="7" applyNumberFormat="1" applyBorder="1"/>
    <xf numFmtId="3" fontId="5" fillId="0" borderId="0" xfId="0" quotePrefix="1" applyNumberFormat="1" applyFont="1" applyAlignment="1">
      <alignment horizontal="center"/>
    </xf>
    <xf numFmtId="3" fontId="25" fillId="0" borderId="0" xfId="0" applyNumberFormat="1" applyFont="1" applyAlignment="1">
      <alignment horizontal="centerContinuous"/>
    </xf>
    <xf numFmtId="3" fontId="19" fillId="4" borderId="0" xfId="5" applyNumberFormat="1" applyAlignment="1">
      <alignment horizontal="center"/>
    </xf>
    <xf numFmtId="3" fontId="21" fillId="6" borderId="18" xfId="7" applyNumberFormat="1" applyBorder="1" applyAlignment="1">
      <alignment horizontal="center"/>
    </xf>
    <xf numFmtId="3" fontId="19" fillId="4" borderId="19" xfId="5" applyNumberFormat="1" applyBorder="1" applyAlignment="1">
      <alignment horizontal="center"/>
    </xf>
    <xf numFmtId="3" fontId="19" fillId="4" borderId="20" xfId="5" applyNumberFormat="1" applyBorder="1" applyAlignment="1">
      <alignment horizontal="center"/>
    </xf>
    <xf numFmtId="3" fontId="21" fillId="6" borderId="21" xfId="7" applyNumberFormat="1" applyBorder="1" applyAlignment="1">
      <alignment horizontal="center"/>
    </xf>
    <xf numFmtId="3" fontId="19" fillId="4" borderId="0" xfId="5" applyNumberFormat="1" applyBorder="1" applyAlignment="1">
      <alignment horizontal="center"/>
    </xf>
    <xf numFmtId="3" fontId="21" fillId="6" borderId="0" xfId="7" applyNumberFormat="1" applyBorder="1" applyAlignment="1">
      <alignment horizontal="center"/>
    </xf>
    <xf numFmtId="3" fontId="19" fillId="4" borderId="23" xfId="5" applyNumberFormat="1" applyBorder="1" applyAlignment="1">
      <alignment horizontal="center"/>
    </xf>
    <xf numFmtId="3" fontId="0" fillId="12" borderId="24" xfId="0" applyNumberFormat="1" applyFont="1" applyFill="1" applyBorder="1"/>
    <xf numFmtId="3" fontId="0" fillId="0" borderId="1" xfId="0" applyNumberFormat="1" applyFont="1" applyBorder="1"/>
    <xf numFmtId="3" fontId="19" fillId="4" borderId="16" xfId="5" applyNumberFormat="1" applyBorder="1"/>
    <xf numFmtId="3" fontId="19" fillId="4" borderId="17" xfId="5" applyNumberFormat="1" applyBorder="1"/>
    <xf numFmtId="3" fontId="25" fillId="0" borderId="0" xfId="0" applyNumberFormat="1" applyFont="1" applyAlignment="1">
      <alignment horizontal="center"/>
    </xf>
    <xf numFmtId="3" fontId="0" fillId="2" borderId="15" xfId="0" applyNumberFormat="1" applyFont="1" applyFill="1" applyBorder="1" applyAlignment="1">
      <alignment horizontal="center"/>
    </xf>
    <xf numFmtId="3" fontId="0" fillId="2" borderId="19" xfId="0" applyNumberFormat="1" applyFont="1" applyFill="1" applyBorder="1" applyAlignment="1">
      <alignment horizontal="right"/>
    </xf>
    <xf numFmtId="3" fontId="0" fillId="2" borderId="23" xfId="0" applyNumberFormat="1" applyFont="1" applyFill="1" applyBorder="1" applyAlignment="1">
      <alignment horizontal="right"/>
    </xf>
    <xf numFmtId="3" fontId="35" fillId="0" borderId="0" xfId="0" applyNumberFormat="1" applyFont="1" applyAlignment="1">
      <alignment horizontal="center"/>
    </xf>
    <xf numFmtId="3" fontId="34" fillId="0" borderId="0" xfId="0" applyNumberFormat="1" applyFont="1"/>
    <xf numFmtId="9" fontId="15" fillId="2" borderId="0" xfId="1" applyFont="1" applyFill="1" applyBorder="1" applyAlignment="1">
      <alignment horizontal="right" vertical="top"/>
    </xf>
    <xf numFmtId="0" fontId="0" fillId="0" borderId="0" xfId="0" quotePrefix="1" applyAlignment="1">
      <alignment horizontal="left"/>
    </xf>
    <xf numFmtId="0" fontId="0" fillId="0" borderId="0" xfId="0" quotePrefix="1" applyAlignment="1"/>
    <xf numFmtId="0" fontId="25" fillId="0" borderId="0" xfId="7" applyFont="1" applyFill="1" applyBorder="1"/>
    <xf numFmtId="0" fontId="44" fillId="0" borderId="0" xfId="0" applyFont="1"/>
    <xf numFmtId="0" fontId="25" fillId="0" borderId="0" xfId="5" applyFont="1" applyFill="1" applyBorder="1"/>
    <xf numFmtId="0" fontId="0" fillId="0" borderId="0" xfId="0" applyFont="1" applyAlignment="1" applyProtection="1">
      <alignment horizontal="center"/>
      <protection locked="0"/>
    </xf>
    <xf numFmtId="0" fontId="37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3" fillId="2" borderId="21" xfId="0" applyFont="1" applyFill="1" applyBorder="1" applyProtection="1">
      <protection locked="0"/>
    </xf>
    <xf numFmtId="0" fontId="13" fillId="2" borderId="25" xfId="0" applyFont="1" applyFill="1" applyBorder="1" applyProtection="1">
      <protection locked="0"/>
    </xf>
    <xf numFmtId="0" fontId="13" fillId="2" borderId="22" xfId="0" applyFont="1" applyFill="1" applyBorder="1" applyProtection="1">
      <protection locked="0"/>
    </xf>
    <xf numFmtId="0" fontId="13" fillId="2" borderId="23" xfId="0" applyFont="1" applyFill="1" applyBorder="1" applyProtection="1">
      <protection locked="0"/>
    </xf>
    <xf numFmtId="0" fontId="13" fillId="2" borderId="12" xfId="0" applyFont="1" applyFill="1" applyBorder="1" applyProtection="1">
      <protection locked="0"/>
    </xf>
    <xf numFmtId="0" fontId="13" fillId="2" borderId="13" xfId="0" applyFont="1" applyFill="1" applyBorder="1" applyProtection="1">
      <protection locked="0"/>
    </xf>
    <xf numFmtId="0" fontId="13" fillId="2" borderId="16" xfId="0" applyFont="1" applyFill="1" applyBorder="1" applyProtection="1">
      <protection locked="0"/>
    </xf>
    <xf numFmtId="0" fontId="13" fillId="2" borderId="17" xfId="0" applyFont="1" applyFill="1" applyBorder="1" applyProtection="1">
      <protection locked="0"/>
    </xf>
    <xf numFmtId="0" fontId="0" fillId="0" borderId="16" xfId="0" applyBorder="1"/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0" borderId="0" xfId="0" applyBorder="1"/>
    <xf numFmtId="0" fontId="2" fillId="3" borderId="18" xfId="0" applyFont="1" applyFill="1" applyBorder="1"/>
    <xf numFmtId="0" fontId="0" fillId="3" borderId="19" xfId="0" applyFill="1" applyBorder="1"/>
    <xf numFmtId="0" fontId="0" fillId="3" borderId="19" xfId="0" applyFont="1" applyFill="1" applyBorder="1" applyProtection="1">
      <protection locked="0"/>
    </xf>
    <xf numFmtId="0" fontId="0" fillId="3" borderId="20" xfId="0" applyFont="1" applyFill="1" applyBorder="1" applyProtection="1">
      <protection locked="0"/>
    </xf>
    <xf numFmtId="0" fontId="0" fillId="3" borderId="22" xfId="0" quotePrefix="1" applyFill="1" applyBorder="1" applyAlignment="1">
      <alignment horizontal="center"/>
    </xf>
    <xf numFmtId="0" fontId="0" fillId="3" borderId="23" xfId="0" applyFill="1" applyBorder="1"/>
    <xf numFmtId="0" fontId="0" fillId="3" borderId="23" xfId="0" applyFont="1" applyFill="1" applyBorder="1" applyProtection="1">
      <protection locked="0"/>
    </xf>
    <xf numFmtId="0" fontId="0" fillId="3" borderId="12" xfId="0" applyFont="1" applyFill="1" applyBorder="1" applyProtection="1">
      <protection locked="0"/>
    </xf>
    <xf numFmtId="1" fontId="13" fillId="2" borderId="25" xfId="0" applyNumberFormat="1" applyFont="1" applyFill="1" applyBorder="1" applyProtection="1">
      <protection locked="0"/>
    </xf>
    <xf numFmtId="1" fontId="13" fillId="2" borderId="12" xfId="0" applyNumberFormat="1" applyFont="1" applyFill="1" applyBorder="1" applyProtection="1">
      <protection locked="0"/>
    </xf>
    <xf numFmtId="0" fontId="0" fillId="0" borderId="27" xfId="0" applyNumberFormat="1" applyFont="1" applyBorder="1" applyAlignment="1">
      <alignment horizontal="center"/>
    </xf>
    <xf numFmtId="0" fontId="0" fillId="0" borderId="28" xfId="0" applyNumberFormat="1" applyFont="1" applyBorder="1" applyAlignment="1">
      <alignment horizontal="center"/>
    </xf>
    <xf numFmtId="0" fontId="0" fillId="0" borderId="29" xfId="0" applyNumberFormat="1" applyFont="1" applyBorder="1" applyAlignment="1">
      <alignment horizontal="center"/>
    </xf>
    <xf numFmtId="0" fontId="4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7" fillId="0" borderId="0" xfId="0" quotePrefix="1" applyFont="1" applyAlignment="1">
      <alignment horizontal="left"/>
    </xf>
    <xf numFmtId="0" fontId="7" fillId="12" borderId="13" xfId="0" applyFont="1" applyFill="1" applyBorder="1"/>
    <xf numFmtId="0" fontId="0" fillId="12" borderId="16" xfId="0" applyFill="1" applyBorder="1"/>
    <xf numFmtId="0" fontId="0" fillId="12" borderId="16" xfId="0" applyFont="1" applyFill="1" applyBorder="1" applyProtection="1">
      <protection locked="0"/>
    </xf>
    <xf numFmtId="0" fontId="0" fillId="12" borderId="17" xfId="0" applyFont="1" applyFill="1" applyBorder="1" applyProtection="1">
      <protection locked="0"/>
    </xf>
    <xf numFmtId="0" fontId="0" fillId="2" borderId="0" xfId="0" applyFill="1" applyAlignment="1">
      <alignment horizontal="left"/>
    </xf>
    <xf numFmtId="3" fontId="0" fillId="0" borderId="0" xfId="0" applyNumberFormat="1" applyFont="1" applyBorder="1" applyAlignment="1">
      <alignment horizontal="center"/>
    </xf>
    <xf numFmtId="3" fontId="0" fillId="0" borderId="25" xfId="0" applyNumberFormat="1" applyFont="1" applyBorder="1" applyAlignment="1">
      <alignment horizontal="center"/>
    </xf>
    <xf numFmtId="3" fontId="0" fillId="0" borderId="24" xfId="0" quotePrefix="1" applyNumberFormat="1" applyFont="1" applyBorder="1" applyAlignment="1">
      <alignment horizontal="center"/>
    </xf>
    <xf numFmtId="3" fontId="0" fillId="0" borderId="14" xfId="0" quotePrefix="1" applyNumberFormat="1" applyFont="1" applyBorder="1" applyAlignment="1">
      <alignment horizontal="center"/>
    </xf>
    <xf numFmtId="3" fontId="0" fillId="2" borderId="19" xfId="0" applyNumberFormat="1" applyFont="1" applyFill="1" applyBorder="1" applyAlignment="1">
      <alignment horizontal="center"/>
    </xf>
    <xf numFmtId="3" fontId="0" fillId="2" borderId="20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0" fillId="2" borderId="25" xfId="0" applyNumberFormat="1" applyFont="1" applyFill="1" applyBorder="1" applyAlignment="1">
      <alignment horizontal="center"/>
    </xf>
    <xf numFmtId="3" fontId="0" fillId="2" borderId="23" xfId="0" applyNumberFormat="1" applyFont="1" applyFill="1" applyBorder="1" applyAlignment="1">
      <alignment horizontal="center"/>
    </xf>
    <xf numFmtId="3" fontId="0" fillId="2" borderId="12" xfId="0" applyNumberFormat="1" applyFont="1" applyFill="1" applyBorder="1" applyAlignment="1">
      <alignment horizontal="center"/>
    </xf>
    <xf numFmtId="3" fontId="0" fillId="2" borderId="24" xfId="0" quotePrefix="1" applyNumberFormat="1" applyFont="1" applyFill="1" applyBorder="1" applyAlignment="1">
      <alignment horizontal="center"/>
    </xf>
    <xf numFmtId="3" fontId="0" fillId="2" borderId="14" xfId="0" quotePrefix="1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5" fillId="0" borderId="0" xfId="0" quotePrefix="1" applyNumberFormat="1" applyFont="1" applyAlignment="1">
      <alignment horizontal="center"/>
    </xf>
    <xf numFmtId="3" fontId="20" fillId="5" borderId="0" xfId="6" applyNumberFormat="1" applyAlignment="1">
      <alignment horizontal="center"/>
    </xf>
    <xf numFmtId="0" fontId="0" fillId="2" borderId="0" xfId="0" applyFont="1" applyFill="1" applyAlignment="1" applyProtection="1">
      <alignment horizontal="center"/>
      <protection locked="0"/>
    </xf>
    <xf numFmtId="0" fontId="0" fillId="2" borderId="0" xfId="0" applyFont="1" applyFill="1" applyAlignment="1" applyProtection="1">
      <alignment horizontal="right"/>
      <protection locked="0"/>
    </xf>
    <xf numFmtId="0" fontId="17" fillId="2" borderId="0" xfId="0" applyFont="1" applyFill="1" applyBorder="1" applyProtection="1"/>
    <xf numFmtId="0" fontId="0" fillId="2" borderId="0" xfId="0" quotePrefix="1" applyFont="1" applyFill="1" applyAlignment="1" applyProtection="1">
      <alignment horizontal="center"/>
      <protection locked="0"/>
    </xf>
    <xf numFmtId="0" fontId="13" fillId="2" borderId="0" xfId="4" applyFont="1" applyFill="1" applyBorder="1" applyAlignment="1">
      <alignment horizontal="left" vertical="top"/>
    </xf>
    <xf numFmtId="0" fontId="0" fillId="0" borderId="0" xfId="0" applyFont="1" applyFill="1" applyBorder="1"/>
    <xf numFmtId="0" fontId="47" fillId="2" borderId="0" xfId="0" applyFont="1" applyFill="1"/>
    <xf numFmtId="0" fontId="5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9" xfId="0" applyFont="1" applyFill="1" applyBorder="1" applyAlignment="1" applyProtection="1">
      <alignment horizontal="center"/>
      <protection locked="0"/>
    </xf>
    <xf numFmtId="9" fontId="13" fillId="2" borderId="0" xfId="0" applyNumberFormat="1" applyFont="1" applyFill="1" applyBorder="1" applyAlignment="1" applyProtection="1">
      <alignment horizontal="left"/>
    </xf>
    <xf numFmtId="9" fontId="0" fillId="0" borderId="0" xfId="0" applyNumberFormat="1" applyFont="1" applyProtection="1">
      <protection locked="0"/>
    </xf>
    <xf numFmtId="9" fontId="0" fillId="0" borderId="0" xfId="0" applyNumberFormat="1" applyFont="1" applyAlignment="1" applyProtection="1">
      <alignment horizontal="center"/>
      <protection locked="0"/>
    </xf>
    <xf numFmtId="0" fontId="0" fillId="0" borderId="0" xfId="0" quotePrefix="1" applyFont="1" applyAlignment="1" applyProtection="1">
      <alignment horizontal="center"/>
      <protection locked="0"/>
    </xf>
    <xf numFmtId="2" fontId="0" fillId="0" borderId="0" xfId="0" quotePrefix="1" applyNumberFormat="1" applyFont="1" applyAlignment="1" applyProtection="1">
      <alignment horizontal="center"/>
      <protection locked="0"/>
    </xf>
    <xf numFmtId="0" fontId="2" fillId="0" borderId="13" xfId="0" applyFont="1" applyBorder="1" applyAlignment="1"/>
    <xf numFmtId="0" fontId="0" fillId="0" borderId="16" xfId="0" applyBorder="1" applyAlignment="1"/>
    <xf numFmtId="0" fontId="0" fillId="2" borderId="0" xfId="0" quotePrefix="1" applyFill="1" applyAlignment="1">
      <alignment horizontal="center"/>
    </xf>
    <xf numFmtId="2" fontId="0" fillId="0" borderId="0" xfId="0" applyNumberFormat="1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left"/>
      <protection locked="0"/>
    </xf>
    <xf numFmtId="9" fontId="0" fillId="0" borderId="0" xfId="0" applyNumberFormat="1" applyAlignment="1">
      <alignment horizontal="center"/>
    </xf>
    <xf numFmtId="0" fontId="25" fillId="0" borderId="0" xfId="0" applyFont="1" applyAlignment="1" applyProtection="1">
      <alignment horizontal="center"/>
      <protection locked="0"/>
    </xf>
    <xf numFmtId="0" fontId="25" fillId="0" borderId="13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6" xfId="0" applyFont="1" applyBorder="1" applyAlignment="1" applyProtection="1">
      <alignment horizontal="center"/>
      <protection locked="0"/>
    </xf>
    <xf numFmtId="0" fontId="25" fillId="0" borderId="17" xfId="0" applyFont="1" applyBorder="1" applyAlignment="1" applyProtection="1">
      <alignment horizontal="center"/>
      <protection locked="0"/>
    </xf>
    <xf numFmtId="9" fontId="19" fillId="4" borderId="0" xfId="5" applyNumberFormat="1" applyAlignment="1">
      <alignment horizontal="center"/>
    </xf>
    <xf numFmtId="0" fontId="19" fillId="4" borderId="0" xfId="5" applyAlignment="1" applyProtection="1">
      <alignment horizontal="center"/>
      <protection locked="0"/>
    </xf>
    <xf numFmtId="0" fontId="48" fillId="0" borderId="0" xfId="0" applyFont="1" applyAlignment="1"/>
    <xf numFmtId="0" fontId="49" fillId="0" borderId="0" xfId="0" applyFont="1"/>
    <xf numFmtId="0" fontId="50" fillId="0" borderId="0" xfId="0" applyFont="1"/>
    <xf numFmtId="0" fontId="0" fillId="0" borderId="13" xfId="0" applyBorder="1"/>
    <xf numFmtId="0" fontId="6" fillId="0" borderId="16" xfId="0" applyFont="1" applyBorder="1" applyProtection="1">
      <protection locked="0"/>
    </xf>
    <xf numFmtId="0" fontId="25" fillId="0" borderId="0" xfId="0" applyFont="1" applyProtection="1">
      <protection locked="0"/>
    </xf>
    <xf numFmtId="0" fontId="25" fillId="15" borderId="0" xfId="0" applyFont="1" applyFill="1"/>
    <xf numFmtId="0" fontId="51" fillId="0" borderId="0" xfId="0" applyFont="1" applyProtection="1">
      <protection locked="0"/>
    </xf>
    <xf numFmtId="0" fontId="1" fillId="8" borderId="24" xfId="9" applyBorder="1" applyProtection="1">
      <protection locked="0"/>
    </xf>
    <xf numFmtId="169" fontId="1" fillId="8" borderId="0" xfId="9" applyNumberFormat="1" applyAlignment="1">
      <alignment horizontal="center"/>
    </xf>
    <xf numFmtId="0" fontId="52" fillId="0" borderId="23" xfId="0" applyFont="1" applyBorder="1" applyAlignment="1">
      <alignment horizontal="left"/>
    </xf>
    <xf numFmtId="3" fontId="52" fillId="0" borderId="23" xfId="0" applyNumberFormat="1" applyFont="1" applyBorder="1"/>
    <xf numFmtId="3" fontId="52" fillId="0" borderId="12" xfId="0" applyNumberFormat="1" applyFont="1" applyBorder="1"/>
    <xf numFmtId="3" fontId="21" fillId="6" borderId="1" xfId="7" applyNumberForma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8" fillId="2" borderId="4" xfId="2" quotePrefix="1" applyFont="1" applyFill="1" applyBorder="1" applyAlignment="1" applyProtection="1">
      <alignment horizontal="right"/>
    </xf>
    <xf numFmtId="0" fontId="8" fillId="0" borderId="5" xfId="2" applyFont="1" applyBorder="1" applyAlignment="1">
      <alignment horizontal="right"/>
    </xf>
    <xf numFmtId="0" fontId="8" fillId="2" borderId="5" xfId="2" quotePrefix="1" applyFont="1" applyFill="1" applyBorder="1" applyAlignment="1" applyProtection="1">
      <alignment horizontal="right"/>
    </xf>
    <xf numFmtId="0" fontId="8" fillId="0" borderId="5" xfId="2" applyFont="1" applyBorder="1" applyAlignment="1"/>
    <xf numFmtId="0" fontId="15" fillId="2" borderId="13" xfId="4" applyFont="1" applyFill="1" applyBorder="1" applyAlignment="1">
      <alignment horizontal="center" vertical="top"/>
    </xf>
    <xf numFmtId="0" fontId="15" fillId="2" borderId="16" xfId="4" applyFont="1" applyFill="1" applyBorder="1" applyAlignment="1">
      <alignment horizontal="center" vertical="top"/>
    </xf>
    <xf numFmtId="0" fontId="15" fillId="2" borderId="17" xfId="4" applyFont="1" applyFill="1" applyBorder="1" applyAlignment="1">
      <alignment horizontal="center" vertical="top"/>
    </xf>
    <xf numFmtId="0" fontId="27" fillId="0" borderId="0" xfId="0" applyFont="1"/>
    <xf numFmtId="3" fontId="5" fillId="2" borderId="17" xfId="0" applyNumberFormat="1" applyFont="1" applyFill="1" applyBorder="1" applyAlignment="1">
      <alignment horizontal="center"/>
    </xf>
    <xf numFmtId="3" fontId="5" fillId="0" borderId="23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4" fontId="0" fillId="2" borderId="25" xfId="0" applyNumberFormat="1" applyFill="1" applyBorder="1"/>
    <xf numFmtId="4" fontId="0" fillId="0" borderId="0" xfId="0" applyNumberFormat="1" applyAlignment="1">
      <alignment horizontal="center"/>
    </xf>
    <xf numFmtId="4" fontId="0" fillId="2" borderId="12" xfId="0" applyNumberFormat="1" applyFill="1" applyBorder="1"/>
    <xf numFmtId="3" fontId="53" fillId="2" borderId="17" xfId="0" applyNumberFormat="1" applyFont="1" applyFill="1" applyBorder="1" applyAlignment="1">
      <alignment horizontal="center"/>
    </xf>
    <xf numFmtId="3" fontId="2" fillId="2" borderId="21" xfId="0" quotePrefix="1" applyNumberFormat="1" applyFont="1" applyFill="1" applyBorder="1" applyAlignment="1">
      <alignment horizontal="center"/>
    </xf>
    <xf numFmtId="4" fontId="0" fillId="2" borderId="25" xfId="0" applyNumberFormat="1" applyFill="1" applyBorder="1" applyAlignment="1">
      <alignment horizontal="center"/>
    </xf>
    <xf numFmtId="3" fontId="2" fillId="2" borderId="22" xfId="0" quotePrefix="1" applyNumberFormat="1" applyFont="1" applyFill="1" applyBorder="1" applyAlignment="1">
      <alignment horizontal="center"/>
    </xf>
    <xf numFmtId="4" fontId="0" fillId="2" borderId="12" xfId="0" applyNumberFormat="1" applyFill="1" applyBorder="1" applyAlignment="1">
      <alignment horizontal="center"/>
    </xf>
    <xf numFmtId="170" fontId="0" fillId="2" borderId="0" xfId="0" applyNumberFormat="1" applyFill="1"/>
  </cellXfs>
  <cellStyles count="11">
    <cellStyle name="40% - Accent1" xfId="8" builtinId="31"/>
    <cellStyle name="40% - Accent2" xfId="9" builtinId="35"/>
    <cellStyle name="40% - Accent5" xfId="10" builtinId="47"/>
    <cellStyle name="Bad" xfId="6" builtinId="27"/>
    <cellStyle name="Comma" xfId="3" builtinId="3"/>
    <cellStyle name="Good" xfId="5" builtinId="26"/>
    <cellStyle name="Hyperlink" xfId="2" builtinId="8"/>
    <cellStyle name="Neutral" xfId="7" builtinId="28"/>
    <cellStyle name="Normal" xfId="0" builtinId="0"/>
    <cellStyle name="Normal 2" xfId="4"/>
    <cellStyle name="Percent" xfId="1" builtinId="5"/>
  </cellStyles>
  <dxfs count="96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6</xdr:col>
      <xdr:colOff>189230</xdr:colOff>
      <xdr:row>4</xdr:row>
      <xdr:rowOff>17569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3322955" cy="7795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42333</xdr:colOff>
      <xdr:row>10</xdr:row>
      <xdr:rowOff>137583</xdr:rowOff>
    </xdr:from>
    <xdr:to>
      <xdr:col>17</xdr:col>
      <xdr:colOff>285750</xdr:colOff>
      <xdr:row>16</xdr:row>
      <xdr:rowOff>169333</xdr:rowOff>
    </xdr:to>
    <xdr:cxnSp macro="">
      <xdr:nvCxnSpPr>
        <xdr:cNvPr id="2" name="Straight Arrow Connector 1"/>
        <xdr:cNvCxnSpPr/>
      </xdr:nvCxnSpPr>
      <xdr:spPr>
        <a:xfrm>
          <a:off x="10205508" y="1852083"/>
          <a:ext cx="853017" cy="11747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31750</xdr:colOff>
      <xdr:row>18</xdr:row>
      <xdr:rowOff>74083</xdr:rowOff>
    </xdr:from>
    <xdr:to>
      <xdr:col>16</xdr:col>
      <xdr:colOff>603250</xdr:colOff>
      <xdr:row>32</xdr:row>
      <xdr:rowOff>179917</xdr:rowOff>
    </xdr:to>
    <xdr:cxnSp macro="">
      <xdr:nvCxnSpPr>
        <xdr:cNvPr id="3" name="Straight Arrow Connector 2"/>
        <xdr:cNvCxnSpPr/>
      </xdr:nvCxnSpPr>
      <xdr:spPr>
        <a:xfrm>
          <a:off x="10194925" y="3312583"/>
          <a:ext cx="571500" cy="277283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42333</xdr:colOff>
      <xdr:row>33</xdr:row>
      <xdr:rowOff>179918</xdr:rowOff>
    </xdr:from>
    <xdr:to>
      <xdr:col>21</xdr:col>
      <xdr:colOff>127000</xdr:colOff>
      <xdr:row>40</xdr:row>
      <xdr:rowOff>31750</xdr:rowOff>
    </xdr:to>
    <xdr:cxnSp macro="">
      <xdr:nvCxnSpPr>
        <xdr:cNvPr id="4" name="Straight Arrow Connector 3"/>
        <xdr:cNvCxnSpPr/>
      </xdr:nvCxnSpPr>
      <xdr:spPr>
        <a:xfrm flipV="1">
          <a:off x="12139083" y="6275918"/>
          <a:ext cx="1303867" cy="118533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30"/>
  <sheetViews>
    <sheetView tabSelected="1" workbookViewId="0">
      <selection activeCell="A7" sqref="A7"/>
    </sheetView>
  </sheetViews>
  <sheetFormatPr defaultRowHeight="15" x14ac:dyDescent="0.25"/>
  <cols>
    <col min="1" max="11" width="9.140625" style="101"/>
    <col min="12" max="12" width="7" style="101" customWidth="1"/>
    <col min="13" max="13" width="12.42578125" style="101" customWidth="1"/>
    <col min="14" max="16384" width="9.140625" style="101"/>
  </cols>
  <sheetData>
    <row r="6" spans="1:13" ht="21" x14ac:dyDescent="0.35">
      <c r="A6" s="12" t="s">
        <v>15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8" spans="1:13" x14ac:dyDescent="0.25">
      <c r="A8" s="101" t="s">
        <v>16</v>
      </c>
    </row>
    <row r="10" spans="1:13" x14ac:dyDescent="0.25">
      <c r="A10" s="101" t="s">
        <v>36</v>
      </c>
    </row>
    <row r="12" spans="1:13" x14ac:dyDescent="0.25">
      <c r="A12" s="101" t="s">
        <v>17</v>
      </c>
    </row>
    <row r="14" spans="1:13" x14ac:dyDescent="0.25">
      <c r="A14" s="101" t="s">
        <v>37</v>
      </c>
    </row>
    <row r="15" spans="1:13" x14ac:dyDescent="0.25">
      <c r="A15" s="101" t="s">
        <v>18</v>
      </c>
    </row>
    <row r="17" spans="1:13" x14ac:dyDescent="0.25">
      <c r="A17" s="101" t="s">
        <v>19</v>
      </c>
    </row>
    <row r="18" spans="1:13" x14ac:dyDescent="0.25">
      <c r="A18" s="101" t="s">
        <v>38</v>
      </c>
    </row>
    <row r="19" spans="1:13" x14ac:dyDescent="0.25">
      <c r="A19" s="101" t="s">
        <v>39</v>
      </c>
    </row>
    <row r="20" spans="1:13" ht="15.75" thickBot="1" x14ac:dyDescent="0.3"/>
    <row r="21" spans="1:13" ht="15.75" thickBot="1" x14ac:dyDescent="0.3">
      <c r="A21" s="101" t="s">
        <v>22</v>
      </c>
      <c r="M21" s="5"/>
    </row>
    <row r="23" spans="1:13" x14ac:dyDescent="0.25">
      <c r="A23" s="101" t="s">
        <v>40</v>
      </c>
    </row>
    <row r="25" spans="1:13" x14ac:dyDescent="0.25">
      <c r="A25" s="101" t="s">
        <v>20</v>
      </c>
    </row>
    <row r="26" spans="1:13" x14ac:dyDescent="0.25">
      <c r="A26" s="101" t="s">
        <v>21</v>
      </c>
    </row>
    <row r="27" spans="1:13" x14ac:dyDescent="0.25"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</row>
    <row r="28" spans="1:13" x14ac:dyDescent="0.25">
      <c r="A28" s="101" t="s">
        <v>41</v>
      </c>
    </row>
    <row r="30" spans="1:13" ht="15.75" x14ac:dyDescent="0.25">
      <c r="A30" s="13" t="s">
        <v>23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32"/>
  <sheetViews>
    <sheetView zoomScaleNormal="100" workbookViewId="0">
      <selection activeCell="A8" sqref="A8"/>
    </sheetView>
  </sheetViews>
  <sheetFormatPr defaultRowHeight="15" x14ac:dyDescent="0.25"/>
  <cols>
    <col min="1" max="1" width="9.7109375" style="101" customWidth="1"/>
    <col min="2" max="2" width="10.42578125" style="101" customWidth="1"/>
    <col min="3" max="9" width="6.7109375" style="101" customWidth="1"/>
    <col min="10" max="10" width="14.140625" style="101" bestFit="1" customWidth="1"/>
    <col min="11" max="11" width="2.7109375" style="101" customWidth="1"/>
    <col min="12" max="12" width="12.7109375" style="101" customWidth="1"/>
    <col min="13" max="19" width="6.7109375" style="101" customWidth="1"/>
    <col min="20" max="16384" width="9.140625" style="101"/>
  </cols>
  <sheetData>
    <row r="1" spans="1:26" ht="15.75" thickBot="1" x14ac:dyDescent="0.3"/>
    <row r="2" spans="1:26" ht="15" customHeight="1" thickBot="1" x14ac:dyDescent="0.3">
      <c r="L2" s="14" t="s">
        <v>25</v>
      </c>
      <c r="M2" s="45" t="str">
        <f t="array" ref="M2">IF(SUM(IF(M8:S32="",0,1))=0,"",SUM(M8:S32))</f>
        <v/>
      </c>
      <c r="O2" s="10" t="s">
        <v>14</v>
      </c>
      <c r="P2" s="6" t="str">
        <f>IF(M2="","",M2/M3)</f>
        <v/>
      </c>
    </row>
    <row r="3" spans="1:26" x14ac:dyDescent="0.25">
      <c r="L3" s="15" t="s">
        <v>26</v>
      </c>
      <c r="M3" s="46">
        <f>SUM(B8:B32)</f>
        <v>65.25</v>
      </c>
    </row>
    <row r="5" spans="1:26" ht="23.25" x14ac:dyDescent="0.35">
      <c r="A5" s="11" t="s">
        <v>664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1:26" ht="15.75" x14ac:dyDescent="0.25">
      <c r="A6" s="1"/>
      <c r="B6" s="639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26" x14ac:dyDescent="0.25">
      <c r="A7" s="3" t="s">
        <v>0</v>
      </c>
      <c r="B7" s="640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  <c r="T7"/>
      <c r="U7"/>
      <c r="V7"/>
      <c r="W7"/>
      <c r="X7"/>
      <c r="Y7"/>
      <c r="Z7"/>
    </row>
    <row r="8" spans="1:26" x14ac:dyDescent="0.25">
      <c r="A8" s="103">
        <v>1</v>
      </c>
      <c r="B8" s="568">
        <f>SUM(C8:I8)</f>
        <v>2.5</v>
      </c>
      <c r="C8" s="104">
        <v>0.5</v>
      </c>
      <c r="D8" s="104">
        <v>1</v>
      </c>
      <c r="E8" s="104">
        <v>0.5</v>
      </c>
      <c r="F8" s="104">
        <v>0.5</v>
      </c>
      <c r="G8" s="104"/>
      <c r="H8" s="104"/>
      <c r="I8" s="104"/>
      <c r="J8" s="105" t="str">
        <f ca="1">INDIRECT("'"&amp;A8&amp;"'!B1")</f>
        <v>Incomplete</v>
      </c>
      <c r="L8" s="103">
        <f>A8</f>
        <v>1</v>
      </c>
      <c r="M8" s="106" t="str">
        <f>IF('1'!$A8="","",'1'!$A8)</f>
        <v/>
      </c>
      <c r="N8" s="106" t="str">
        <f>IF('1'!$A12="","",'1'!$A12)</f>
        <v/>
      </c>
      <c r="O8" s="106" t="str">
        <f>IF('1'!$A16="","",'1'!$A16)</f>
        <v/>
      </c>
      <c r="P8" s="106" t="str">
        <f>IF('1'!$A20="","",'1'!$A20)</f>
        <v/>
      </c>
      <c r="Q8" s="106"/>
      <c r="R8" s="106"/>
      <c r="S8" s="106"/>
      <c r="T8"/>
      <c r="U8"/>
      <c r="V8"/>
      <c r="W8"/>
      <c r="X8"/>
      <c r="Y8"/>
      <c r="Z8"/>
    </row>
    <row r="9" spans="1:26" x14ac:dyDescent="0.25">
      <c r="A9" s="103">
        <v>2</v>
      </c>
      <c r="B9" s="566">
        <f t="shared" ref="B9:B32" si="0">SUM(C9:I9)</f>
        <v>2</v>
      </c>
      <c r="C9" s="104">
        <v>1</v>
      </c>
      <c r="D9" s="104">
        <v>1</v>
      </c>
      <c r="E9" s="104"/>
      <c r="F9" s="104"/>
      <c r="G9" s="104"/>
      <c r="H9" s="104"/>
      <c r="I9" s="104"/>
      <c r="J9" s="105" t="str">
        <f t="shared" ref="J9:J26" ca="1" si="1">INDIRECT("'"&amp;A9&amp;"'!B1")</f>
        <v>Incomplete</v>
      </c>
      <c r="L9" s="103">
        <f t="shared" ref="L9:L26" si="2">A9</f>
        <v>2</v>
      </c>
      <c r="M9" s="106" t="str">
        <f>IF('2'!$A8="","",'2'!$A8)</f>
        <v/>
      </c>
      <c r="N9" s="106" t="str">
        <f>IF('2'!$A16="","",'2'!$A16)</f>
        <v/>
      </c>
      <c r="O9" s="106" t="str">
        <f>IF('2'!$A20="","",'2'!$A20)</f>
        <v/>
      </c>
      <c r="P9" s="106" t="str">
        <f>IF('2'!$A31="","",'2'!$A31)</f>
        <v/>
      </c>
      <c r="Q9" s="106"/>
      <c r="R9" s="106"/>
      <c r="S9" s="106"/>
      <c r="T9"/>
      <c r="U9"/>
      <c r="V9"/>
      <c r="W9"/>
      <c r="X9"/>
      <c r="Y9"/>
      <c r="Z9"/>
    </row>
    <row r="10" spans="1:26" x14ac:dyDescent="0.25">
      <c r="A10" s="103">
        <v>3</v>
      </c>
      <c r="B10" s="566">
        <f t="shared" si="0"/>
        <v>1.5</v>
      </c>
      <c r="C10" s="104">
        <v>1.5</v>
      </c>
      <c r="D10" s="104"/>
      <c r="E10" s="104"/>
      <c r="F10" s="104"/>
      <c r="G10" s="104"/>
      <c r="H10" s="104"/>
      <c r="I10" s="104"/>
      <c r="J10" s="105" t="str">
        <f t="shared" ca="1" si="1"/>
        <v>Incomplete</v>
      </c>
      <c r="L10" s="103">
        <f t="shared" si="2"/>
        <v>3</v>
      </c>
      <c r="M10" s="106" t="str">
        <f>IF('3'!$A8="","",'3'!$A8)</f>
        <v/>
      </c>
      <c r="N10" s="106"/>
      <c r="O10" s="106"/>
      <c r="P10" s="106"/>
      <c r="Q10" s="106"/>
      <c r="R10" s="106"/>
      <c r="S10" s="106"/>
      <c r="T10"/>
      <c r="U10"/>
      <c r="V10"/>
      <c r="W10"/>
      <c r="X10"/>
      <c r="Y10"/>
      <c r="Z10"/>
    </row>
    <row r="11" spans="1:26" x14ac:dyDescent="0.25">
      <c r="A11" s="103">
        <v>4</v>
      </c>
      <c r="B11" s="566">
        <f t="shared" si="0"/>
        <v>3.75</v>
      </c>
      <c r="C11" s="104">
        <v>0.25</v>
      </c>
      <c r="D11" s="104">
        <v>1.5</v>
      </c>
      <c r="E11" s="104">
        <v>2</v>
      </c>
      <c r="F11" s="104"/>
      <c r="G11" s="104"/>
      <c r="H11" s="104"/>
      <c r="I11" s="104"/>
      <c r="J11" s="105" t="str">
        <f t="shared" ca="1" si="1"/>
        <v>Incomplete</v>
      </c>
      <c r="L11" s="103">
        <f t="shared" si="2"/>
        <v>4</v>
      </c>
      <c r="M11" s="106" t="str">
        <f>IF('4'!$A8="","",'4'!$A8)</f>
        <v/>
      </c>
      <c r="N11" s="106" t="str">
        <f>IF('4'!$A12="","",'4'!$A12)</f>
        <v/>
      </c>
      <c r="O11" s="106" t="str">
        <f>IF('4'!$A16="","",'4'!$A16)</f>
        <v/>
      </c>
      <c r="P11" s="106"/>
      <c r="Q11" s="106"/>
      <c r="R11" s="106"/>
      <c r="S11" s="106"/>
      <c r="T11"/>
      <c r="U11"/>
      <c r="V11"/>
      <c r="W11"/>
      <c r="X11"/>
      <c r="Y11"/>
      <c r="Z11"/>
    </row>
    <row r="12" spans="1:26" x14ac:dyDescent="0.25">
      <c r="A12" s="103">
        <v>5</v>
      </c>
      <c r="B12" s="566">
        <f t="shared" si="0"/>
        <v>3.5</v>
      </c>
      <c r="C12" s="104">
        <v>1.5</v>
      </c>
      <c r="D12" s="104">
        <v>0.5</v>
      </c>
      <c r="E12" s="104">
        <v>0.5</v>
      </c>
      <c r="F12" s="104">
        <v>1</v>
      </c>
      <c r="G12" s="104"/>
      <c r="H12" s="104"/>
      <c r="I12" s="104"/>
      <c r="J12" s="105" t="str">
        <f t="shared" ca="1" si="1"/>
        <v>Incomplete</v>
      </c>
      <c r="L12" s="103">
        <f t="shared" si="2"/>
        <v>5</v>
      </c>
      <c r="M12" s="106" t="str">
        <f>IF('5'!$A8="","",'5'!$A8)</f>
        <v/>
      </c>
      <c r="N12" s="106" t="str">
        <f>IF('5'!$A12="","",'5'!$A12)</f>
        <v/>
      </c>
      <c r="O12" s="106" t="str">
        <f>IF('5'!$A16="","",'5'!$A16)</f>
        <v/>
      </c>
      <c r="P12" s="106" t="str">
        <f>IF('5'!$A20="","",'5'!$A20)</f>
        <v/>
      </c>
      <c r="Q12" s="106"/>
      <c r="R12" s="106"/>
      <c r="S12" s="106"/>
      <c r="T12"/>
      <c r="U12"/>
      <c r="V12"/>
      <c r="W12"/>
      <c r="X12"/>
      <c r="Y12"/>
      <c r="Z12"/>
    </row>
    <row r="13" spans="1:26" x14ac:dyDescent="0.25">
      <c r="A13" s="103">
        <v>6</v>
      </c>
      <c r="B13" s="566">
        <f t="shared" si="0"/>
        <v>1.75</v>
      </c>
      <c r="C13" s="104">
        <v>0.75</v>
      </c>
      <c r="D13" s="104">
        <v>0.5</v>
      </c>
      <c r="E13" s="104">
        <v>0.5</v>
      </c>
      <c r="F13" s="104"/>
      <c r="G13" s="104"/>
      <c r="H13" s="104"/>
      <c r="I13" s="104"/>
      <c r="J13" s="105" t="str">
        <f t="shared" ca="1" si="1"/>
        <v>Incomplete</v>
      </c>
      <c r="L13" s="103">
        <f t="shared" si="2"/>
        <v>6</v>
      </c>
      <c r="M13" s="106" t="str">
        <f>IF('6'!$A8="","",'6'!$A8)</f>
        <v/>
      </c>
      <c r="N13" s="106" t="str">
        <f>IF('6'!$A12="","",'6'!$A12)</f>
        <v/>
      </c>
      <c r="O13" s="106" t="str">
        <f>IF('6'!$A16="","",'6'!$A16)</f>
        <v/>
      </c>
      <c r="P13" s="106"/>
      <c r="Q13" s="106"/>
      <c r="R13" s="106"/>
      <c r="S13" s="106"/>
      <c r="T13"/>
      <c r="U13"/>
      <c r="V13"/>
      <c r="W13"/>
      <c r="X13"/>
      <c r="Y13"/>
      <c r="Z13"/>
    </row>
    <row r="14" spans="1:26" x14ac:dyDescent="0.25">
      <c r="A14" s="103">
        <v>7</v>
      </c>
      <c r="B14" s="566">
        <f t="shared" si="0"/>
        <v>2</v>
      </c>
      <c r="C14" s="104">
        <v>0.5</v>
      </c>
      <c r="D14" s="104">
        <v>0.75</v>
      </c>
      <c r="E14" s="104">
        <v>0.25</v>
      </c>
      <c r="F14" s="104">
        <v>0.5</v>
      </c>
      <c r="G14" s="104"/>
      <c r="H14" s="104"/>
      <c r="I14" s="104"/>
      <c r="J14" s="105" t="str">
        <f t="shared" ca="1" si="1"/>
        <v>Incomplete</v>
      </c>
      <c r="L14" s="103">
        <f t="shared" si="2"/>
        <v>7</v>
      </c>
      <c r="M14" s="106" t="str">
        <f>IF('7'!$A8="","",'7'!$A8)</f>
        <v/>
      </c>
      <c r="N14" s="106" t="str">
        <f>IF('7'!$A12="","",'7'!$A12)</f>
        <v/>
      </c>
      <c r="O14" s="106" t="str">
        <f>IF('7'!$A16="","",'7'!$A16)</f>
        <v/>
      </c>
      <c r="P14" s="106" t="str">
        <f>IF('7'!$A20="","",'7'!$A20)</f>
        <v/>
      </c>
      <c r="Q14" s="106"/>
      <c r="R14" s="106"/>
      <c r="S14" s="106"/>
      <c r="T14"/>
      <c r="U14"/>
      <c r="V14"/>
      <c r="W14"/>
      <c r="X14"/>
      <c r="Y14"/>
      <c r="Z14"/>
    </row>
    <row r="15" spans="1:26" x14ac:dyDescent="0.25">
      <c r="A15" s="103">
        <v>8</v>
      </c>
      <c r="B15" s="566">
        <f t="shared" si="0"/>
        <v>3.25</v>
      </c>
      <c r="C15" s="104">
        <v>2</v>
      </c>
      <c r="D15" s="104">
        <v>0.25</v>
      </c>
      <c r="E15" s="104">
        <v>0.5</v>
      </c>
      <c r="F15" s="104">
        <v>0.5</v>
      </c>
      <c r="G15" s="104"/>
      <c r="H15" s="104"/>
      <c r="I15" s="104"/>
      <c r="J15" s="105" t="str">
        <f t="shared" ca="1" si="1"/>
        <v>Incomplete</v>
      </c>
      <c r="L15" s="103">
        <f t="shared" si="2"/>
        <v>8</v>
      </c>
      <c r="M15" s="106" t="str">
        <f>IF('8'!$A8="","",'8'!$A8)</f>
        <v/>
      </c>
      <c r="N15" s="106" t="str">
        <f>IF('8'!$A12="","",'8'!$A12)</f>
        <v/>
      </c>
      <c r="O15" s="106" t="str">
        <f>IF('8'!$A16="","",'8'!$A16)</f>
        <v/>
      </c>
      <c r="P15" s="106" t="str">
        <f>IF('8'!$A20="","",'8'!$A20)</f>
        <v/>
      </c>
      <c r="Q15" s="106"/>
      <c r="R15" s="106"/>
      <c r="S15" s="106"/>
      <c r="T15"/>
      <c r="U15"/>
      <c r="V15"/>
      <c r="W15"/>
      <c r="X15"/>
      <c r="Y15"/>
      <c r="Z15"/>
    </row>
    <row r="16" spans="1:26" x14ac:dyDescent="0.25">
      <c r="A16" s="103">
        <v>9</v>
      </c>
      <c r="B16" s="566">
        <f t="shared" si="0"/>
        <v>2</v>
      </c>
      <c r="C16" s="104">
        <v>0.5</v>
      </c>
      <c r="D16" s="104">
        <v>0.5</v>
      </c>
      <c r="E16" s="104">
        <v>0.5</v>
      </c>
      <c r="F16" s="104">
        <v>0.5</v>
      </c>
      <c r="G16" s="104"/>
      <c r="H16" s="104"/>
      <c r="I16" s="104"/>
      <c r="J16" s="105" t="str">
        <f t="shared" ca="1" si="1"/>
        <v>Incomplete</v>
      </c>
      <c r="L16" s="103">
        <f t="shared" si="2"/>
        <v>9</v>
      </c>
      <c r="M16" s="106" t="str">
        <f>IF('9'!$A8="","",'9'!$A8)</f>
        <v/>
      </c>
      <c r="N16" s="106" t="str">
        <f>IF('9'!$A12="","",'9'!$A12)</f>
        <v/>
      </c>
      <c r="O16" s="106" t="str">
        <f>IF('9'!$A16="","",'9'!$A16)</f>
        <v/>
      </c>
      <c r="P16" s="106" t="str">
        <f>IF('9'!$A20="","",'9'!$A20)</f>
        <v/>
      </c>
      <c r="Q16" s="106"/>
      <c r="R16" s="106"/>
      <c r="S16" s="106"/>
      <c r="T16"/>
      <c r="U16"/>
      <c r="V16"/>
      <c r="W16"/>
      <c r="X16"/>
      <c r="Y16"/>
      <c r="Z16"/>
    </row>
    <row r="17" spans="1:26" x14ac:dyDescent="0.25">
      <c r="A17" s="103">
        <v>10</v>
      </c>
      <c r="B17" s="566">
        <f t="shared" si="0"/>
        <v>2.25</v>
      </c>
      <c r="C17" s="104">
        <v>0.75</v>
      </c>
      <c r="D17" s="104">
        <v>0.75</v>
      </c>
      <c r="E17" s="104">
        <v>0.75</v>
      </c>
      <c r="F17" s="104"/>
      <c r="G17" s="104"/>
      <c r="H17" s="104"/>
      <c r="I17" s="104"/>
      <c r="J17" s="105" t="str">
        <f t="shared" ca="1" si="1"/>
        <v>Incomplete</v>
      </c>
      <c r="L17" s="103">
        <f t="shared" si="2"/>
        <v>10</v>
      </c>
      <c r="M17" s="106" t="str">
        <f>IF('10'!$A29="","",'10'!$A29)</f>
        <v/>
      </c>
      <c r="N17" s="106" t="str">
        <f>IF('10'!$A33="","",'10'!$A33)</f>
        <v/>
      </c>
      <c r="O17" s="106" t="str">
        <f>IF('10'!$A37="","",'10'!$A37)</f>
        <v/>
      </c>
      <c r="P17" s="106"/>
      <c r="Q17" s="106"/>
      <c r="R17" s="106"/>
      <c r="S17" s="106"/>
      <c r="T17"/>
      <c r="U17"/>
      <c r="V17"/>
      <c r="W17"/>
      <c r="X17"/>
      <c r="Y17"/>
      <c r="Z17"/>
    </row>
    <row r="18" spans="1:26" x14ac:dyDescent="0.25">
      <c r="A18" s="103">
        <v>11</v>
      </c>
      <c r="B18" s="566">
        <f t="shared" si="0"/>
        <v>4.25</v>
      </c>
      <c r="C18" s="104">
        <v>0.5</v>
      </c>
      <c r="D18" s="104">
        <v>1</v>
      </c>
      <c r="E18" s="104">
        <v>0.75</v>
      </c>
      <c r="F18" s="104">
        <v>2</v>
      </c>
      <c r="G18" s="104"/>
      <c r="H18" s="104"/>
      <c r="I18" s="104"/>
      <c r="J18" s="105" t="str">
        <f t="shared" ca="1" si="1"/>
        <v>Incomplete</v>
      </c>
      <c r="L18" s="103">
        <f t="shared" si="2"/>
        <v>11</v>
      </c>
      <c r="M18" s="106" t="str">
        <f>IF('11'!$A12="","",'11'!$A12)</f>
        <v/>
      </c>
      <c r="N18" s="106" t="str">
        <f>IF('11'!$A16="","",'11'!$A16)</f>
        <v/>
      </c>
      <c r="O18" s="106" t="str">
        <f>IF('11'!$A21="","",'11'!$A21)</f>
        <v/>
      </c>
      <c r="P18" s="106" t="str">
        <f>IF('11'!$A25="","",'11'!$A25)</f>
        <v/>
      </c>
      <c r="Q18" s="106"/>
      <c r="R18" s="106"/>
      <c r="S18" s="106"/>
      <c r="T18"/>
      <c r="U18"/>
      <c r="V18"/>
      <c r="W18"/>
      <c r="X18"/>
      <c r="Y18"/>
      <c r="Z18"/>
    </row>
    <row r="19" spans="1:26" x14ac:dyDescent="0.25">
      <c r="A19" s="103">
        <v>12</v>
      </c>
      <c r="B19" s="566">
        <f t="shared" si="0"/>
        <v>2.5</v>
      </c>
      <c r="C19" s="104">
        <v>2.5</v>
      </c>
      <c r="D19" s="104"/>
      <c r="E19" s="104"/>
      <c r="F19" s="104"/>
      <c r="G19" s="104"/>
      <c r="H19" s="104"/>
      <c r="I19" s="104"/>
      <c r="J19" s="105" t="str">
        <f t="shared" ca="1" si="1"/>
        <v>Incomplete</v>
      </c>
      <c r="L19" s="103">
        <f t="shared" si="2"/>
        <v>12</v>
      </c>
      <c r="M19" s="106" t="str">
        <f>IF('12'!$A5="","",'12'!$A5)</f>
        <v/>
      </c>
      <c r="N19" s="106"/>
      <c r="O19" s="106"/>
      <c r="P19" s="106"/>
      <c r="Q19" s="106"/>
      <c r="R19" s="106"/>
      <c r="S19" s="106"/>
      <c r="T19"/>
      <c r="U19"/>
      <c r="V19"/>
      <c r="W19"/>
      <c r="X19"/>
      <c r="Y19"/>
      <c r="Z19"/>
    </row>
    <row r="20" spans="1:26" x14ac:dyDescent="0.25">
      <c r="A20" s="103">
        <v>13</v>
      </c>
      <c r="B20" s="566">
        <f t="shared" si="0"/>
        <v>2.5</v>
      </c>
      <c r="C20" s="104">
        <v>2.5</v>
      </c>
      <c r="D20" s="104"/>
      <c r="E20" s="104"/>
      <c r="F20" s="104"/>
      <c r="G20" s="104"/>
      <c r="H20" s="104"/>
      <c r="I20" s="104"/>
      <c r="J20" s="105" t="str">
        <f t="shared" ca="1" si="1"/>
        <v>Incomplete</v>
      </c>
      <c r="L20" s="103">
        <f t="shared" si="2"/>
        <v>13</v>
      </c>
      <c r="M20" s="106" t="str">
        <f>IF('13'!$A5="","",'13'!$A5)</f>
        <v/>
      </c>
      <c r="N20" s="106"/>
      <c r="O20" s="106"/>
      <c r="P20" s="106"/>
      <c r="Q20" s="106"/>
      <c r="R20" s="106"/>
      <c r="S20" s="106"/>
      <c r="T20"/>
      <c r="U20"/>
      <c r="V20"/>
      <c r="W20"/>
      <c r="X20"/>
      <c r="Y20"/>
      <c r="Z20"/>
    </row>
    <row r="21" spans="1:26" x14ac:dyDescent="0.25">
      <c r="A21" s="103">
        <v>14</v>
      </c>
      <c r="B21" s="566">
        <f t="shared" si="0"/>
        <v>6.25</v>
      </c>
      <c r="C21" s="104">
        <v>3.25</v>
      </c>
      <c r="D21" s="104">
        <v>1.5</v>
      </c>
      <c r="E21" s="104">
        <v>1.5</v>
      </c>
      <c r="F21" s="104"/>
      <c r="G21" s="104"/>
      <c r="H21" s="104"/>
      <c r="I21" s="104"/>
      <c r="J21" s="105" t="str">
        <f t="shared" ca="1" si="1"/>
        <v>Incomplete</v>
      </c>
      <c r="L21" s="103">
        <f t="shared" si="2"/>
        <v>14</v>
      </c>
      <c r="M21" s="106" t="str">
        <f>IF('14'!$A34="","",'14'!$A34)</f>
        <v/>
      </c>
      <c r="N21" s="106" t="str">
        <f>IF('14'!$A38="","",'14'!$A38)</f>
        <v/>
      </c>
      <c r="O21" s="106" t="str">
        <f>IF('14'!$A42="","",'14'!$A42)</f>
        <v/>
      </c>
      <c r="P21" s="106"/>
      <c r="Q21" s="106"/>
      <c r="R21" s="106"/>
      <c r="S21" s="106"/>
      <c r="T21"/>
      <c r="U21"/>
      <c r="V21"/>
      <c r="W21"/>
      <c r="X21"/>
      <c r="Y21"/>
      <c r="Z21"/>
    </row>
    <row r="22" spans="1:26" x14ac:dyDescent="0.25">
      <c r="A22" s="103">
        <v>15</v>
      </c>
      <c r="B22" s="566">
        <f t="shared" si="0"/>
        <v>1</v>
      </c>
      <c r="C22" s="104">
        <v>0.5</v>
      </c>
      <c r="D22" s="104">
        <v>0.5</v>
      </c>
      <c r="E22" s="104"/>
      <c r="F22" s="104"/>
      <c r="G22" s="104"/>
      <c r="H22" s="104"/>
      <c r="I22" s="104"/>
      <c r="J22" s="105" t="str">
        <f t="shared" ca="1" si="1"/>
        <v>Incomplete</v>
      </c>
      <c r="L22" s="103">
        <f t="shared" si="2"/>
        <v>15</v>
      </c>
      <c r="M22" s="106" t="str">
        <f>IF('15'!$A17="","",'15'!$A17)</f>
        <v/>
      </c>
      <c r="N22" s="106" t="str">
        <f>IF('15'!$A21="","",'15'!$A21)</f>
        <v/>
      </c>
      <c r="O22" s="106"/>
      <c r="P22" s="106"/>
      <c r="Q22" s="106"/>
      <c r="R22" s="106"/>
      <c r="S22" s="106"/>
      <c r="T22"/>
      <c r="U22"/>
      <c r="V22"/>
      <c r="W22"/>
      <c r="X22"/>
      <c r="Y22"/>
      <c r="Z22"/>
    </row>
    <row r="23" spans="1:26" x14ac:dyDescent="0.25">
      <c r="A23" s="103">
        <v>16</v>
      </c>
      <c r="B23" s="566">
        <f t="shared" si="0"/>
        <v>2</v>
      </c>
      <c r="C23" s="104">
        <v>2</v>
      </c>
      <c r="D23" s="104"/>
      <c r="E23" s="104"/>
      <c r="F23" s="104"/>
      <c r="G23" s="104"/>
      <c r="H23" s="104"/>
      <c r="I23" s="104"/>
      <c r="J23" s="105" t="str">
        <f t="shared" ca="1" si="1"/>
        <v>Incomplete</v>
      </c>
      <c r="L23" s="103">
        <f t="shared" si="2"/>
        <v>16</v>
      </c>
      <c r="M23" s="106" t="str">
        <f>IF('16'!$A5="","",'16'!$A5)</f>
        <v/>
      </c>
      <c r="N23" s="106"/>
      <c r="O23" s="106"/>
      <c r="P23" s="106"/>
      <c r="Q23" s="106"/>
      <c r="R23" s="106"/>
      <c r="S23" s="106"/>
      <c r="T23"/>
      <c r="U23"/>
      <c r="V23"/>
      <c r="W23"/>
      <c r="X23"/>
      <c r="Y23"/>
      <c r="Z23"/>
    </row>
    <row r="24" spans="1:26" x14ac:dyDescent="0.25">
      <c r="A24" s="103">
        <v>17</v>
      </c>
      <c r="B24" s="566">
        <f t="shared" si="0"/>
        <v>2.75</v>
      </c>
      <c r="C24" s="104">
        <v>0.25</v>
      </c>
      <c r="D24" s="104">
        <v>1</v>
      </c>
      <c r="E24" s="104">
        <v>0.5</v>
      </c>
      <c r="F24" s="104">
        <v>1</v>
      </c>
      <c r="G24" s="104"/>
      <c r="H24" s="104"/>
      <c r="I24" s="104"/>
      <c r="J24" s="105" t="str">
        <f t="shared" ca="1" si="1"/>
        <v>Incomplete</v>
      </c>
      <c r="L24" s="103">
        <f t="shared" si="2"/>
        <v>17</v>
      </c>
      <c r="M24" s="106" t="str">
        <f>IF('17'!$A8="","",'17'!$A8)</f>
        <v/>
      </c>
      <c r="N24" s="106" t="str">
        <f>IF('17'!$A13="","",'17'!$A13)</f>
        <v/>
      </c>
      <c r="O24" s="106" t="str">
        <f>IF('17'!$A17="","",'17'!$A17)</f>
        <v/>
      </c>
      <c r="P24" s="106" t="str">
        <f>IF('17'!$A21="","",'17'!$A21)</f>
        <v/>
      </c>
      <c r="Q24" s="106" t="str">
        <f>IF('17'!$A56="","",'17'!$A56)</f>
        <v/>
      </c>
      <c r="R24" s="106"/>
      <c r="S24" s="106"/>
      <c r="T24"/>
      <c r="U24"/>
      <c r="V24"/>
      <c r="W24"/>
      <c r="X24"/>
      <c r="Y24"/>
      <c r="Z24"/>
    </row>
    <row r="25" spans="1:26" x14ac:dyDescent="0.25">
      <c r="A25" s="103">
        <v>18</v>
      </c>
      <c r="B25" s="566">
        <f t="shared" si="0"/>
        <v>3</v>
      </c>
      <c r="C25" s="104">
        <v>3</v>
      </c>
      <c r="D25" s="104"/>
      <c r="E25" s="104"/>
      <c r="F25" s="104"/>
      <c r="G25" s="104"/>
      <c r="H25" s="104"/>
      <c r="I25" s="104"/>
      <c r="J25" s="105" t="str">
        <f t="shared" ca="1" si="1"/>
        <v>Incomplete</v>
      </c>
      <c r="L25" s="103">
        <f t="shared" si="2"/>
        <v>18</v>
      </c>
      <c r="M25" s="106" t="str">
        <f>IF('18'!$A5="","",'18'!$A5)</f>
        <v/>
      </c>
      <c r="N25" s="106"/>
      <c r="O25" s="106"/>
      <c r="P25" s="106"/>
      <c r="Q25" s="106"/>
      <c r="R25" s="106"/>
      <c r="S25" s="106"/>
      <c r="T25"/>
      <c r="U25"/>
      <c r="V25"/>
      <c r="W25"/>
      <c r="X25"/>
      <c r="Y25"/>
      <c r="Z25"/>
    </row>
    <row r="26" spans="1:26" x14ac:dyDescent="0.25">
      <c r="A26" s="103">
        <v>19</v>
      </c>
      <c r="B26" s="566">
        <f t="shared" si="0"/>
        <v>1.5</v>
      </c>
      <c r="C26" s="104">
        <v>0.25</v>
      </c>
      <c r="D26" s="104">
        <v>0.25</v>
      </c>
      <c r="E26" s="104">
        <v>0.25</v>
      </c>
      <c r="F26" s="104">
        <v>0.25</v>
      </c>
      <c r="G26" s="104">
        <v>0.25</v>
      </c>
      <c r="H26" s="104">
        <v>0.25</v>
      </c>
      <c r="I26" s="104"/>
      <c r="J26" s="105" t="str">
        <f t="shared" ca="1" si="1"/>
        <v>Incomplete</v>
      </c>
      <c r="L26" s="103">
        <f t="shared" si="2"/>
        <v>19</v>
      </c>
      <c r="M26" s="106" t="str">
        <f>IF('19'!$A8="","",'19'!$A8)</f>
        <v/>
      </c>
      <c r="N26" s="106" t="str">
        <f>IF('19'!$A12="","",'19'!$A12)</f>
        <v/>
      </c>
      <c r="O26" s="106" t="str">
        <f>IF('19'!$A16="","",'19'!$A16)</f>
        <v/>
      </c>
      <c r="P26" s="106" t="str">
        <f>IF('19'!$A20="","",'19'!$A20)</f>
        <v/>
      </c>
      <c r="Q26" s="106" t="str">
        <f>IF('19'!$A27="","",'19'!$A27)</f>
        <v/>
      </c>
      <c r="R26" s="106" t="str">
        <f>IF('19'!$A34="","",'19'!$A34)</f>
        <v/>
      </c>
      <c r="S26" s="106"/>
      <c r="T26"/>
      <c r="U26"/>
      <c r="V26"/>
      <c r="W26"/>
      <c r="X26"/>
      <c r="Y26"/>
      <c r="Z26"/>
    </row>
    <row r="27" spans="1:26" x14ac:dyDescent="0.25">
      <c r="A27" s="103">
        <v>20</v>
      </c>
      <c r="B27" s="566">
        <f t="shared" si="0"/>
        <v>2</v>
      </c>
      <c r="C27" s="104">
        <v>2</v>
      </c>
      <c r="D27" s="104"/>
      <c r="E27" s="104"/>
      <c r="F27" s="104"/>
      <c r="G27" s="104"/>
      <c r="H27" s="104"/>
      <c r="I27" s="104"/>
      <c r="J27" s="105" t="str">
        <f t="shared" ref="J27:J32" ca="1" si="3">INDIRECT("'"&amp;A27&amp;"'!B1")</f>
        <v>Incomplete</v>
      </c>
      <c r="L27" s="103">
        <f t="shared" ref="L27:L32" si="4">A27</f>
        <v>20</v>
      </c>
      <c r="M27" s="106" t="str">
        <f>IF('20'!$A8="","",'20'!$A8)</f>
        <v/>
      </c>
      <c r="N27" s="106" t="str">
        <f>IF('20'!$A12="","",'20'!$A12)</f>
        <v/>
      </c>
      <c r="O27" s="106" t="str">
        <f>IF('20'!$A16="","",'20'!$A16)</f>
        <v/>
      </c>
      <c r="P27" s="106" t="str">
        <f>IF('20'!$A20="","",'20'!$A20)</f>
        <v/>
      </c>
      <c r="Q27" s="106"/>
      <c r="R27" s="106"/>
      <c r="S27" s="106"/>
      <c r="T27"/>
      <c r="U27"/>
      <c r="V27"/>
      <c r="W27"/>
      <c r="X27"/>
      <c r="Y27"/>
      <c r="Z27"/>
    </row>
    <row r="28" spans="1:26" x14ac:dyDescent="0.25">
      <c r="A28" s="103">
        <v>21</v>
      </c>
      <c r="B28" s="566">
        <f t="shared" si="0"/>
        <v>2.25</v>
      </c>
      <c r="C28" s="104">
        <v>0.75</v>
      </c>
      <c r="D28" s="104">
        <v>0.5</v>
      </c>
      <c r="E28" s="104">
        <v>1</v>
      </c>
      <c r="F28" s="104"/>
      <c r="G28" s="104"/>
      <c r="H28" s="104"/>
      <c r="I28" s="104"/>
      <c r="J28" s="105" t="str">
        <f t="shared" ca="1" si="3"/>
        <v>Incomplete</v>
      </c>
      <c r="L28" s="103">
        <f t="shared" si="4"/>
        <v>21</v>
      </c>
      <c r="M28" s="106" t="str">
        <f>IF('21'!$A19="","",'21'!$A19)</f>
        <v/>
      </c>
      <c r="N28" s="106" t="str">
        <f>IF('21'!$A23="","",'21'!$A23)</f>
        <v/>
      </c>
      <c r="O28" s="106" t="str">
        <f>IF('21'!$A27="","",'21'!$A27)</f>
        <v/>
      </c>
      <c r="P28" s="106"/>
      <c r="Q28" s="106"/>
      <c r="R28" s="106"/>
      <c r="S28" s="106"/>
      <c r="T28"/>
      <c r="U28"/>
      <c r="V28"/>
      <c r="W28"/>
      <c r="X28"/>
      <c r="Y28"/>
      <c r="Z28"/>
    </row>
    <row r="29" spans="1:26" x14ac:dyDescent="0.25">
      <c r="A29" s="103">
        <v>22</v>
      </c>
      <c r="B29" s="566">
        <f t="shared" si="0"/>
        <v>2.75</v>
      </c>
      <c r="C29" s="104">
        <v>1.5</v>
      </c>
      <c r="D29" s="104">
        <v>0.5</v>
      </c>
      <c r="E29" s="104">
        <v>0.75</v>
      </c>
      <c r="F29" s="104"/>
      <c r="G29" s="104"/>
      <c r="H29" s="104"/>
      <c r="I29" s="104"/>
      <c r="J29" s="105" t="str">
        <f t="shared" ca="1" si="3"/>
        <v>Incomplete</v>
      </c>
      <c r="L29" s="103">
        <f t="shared" si="4"/>
        <v>22</v>
      </c>
      <c r="M29" s="106" t="str">
        <f>IF('22'!$A22="","",'22'!$A22)</f>
        <v/>
      </c>
      <c r="N29" s="106" t="str">
        <f>IF('22'!$A26="","",'22'!$A26)</f>
        <v/>
      </c>
      <c r="O29" s="106" t="str">
        <f>IF('22'!$A30="","",'22'!$A30)</f>
        <v/>
      </c>
      <c r="P29" s="106"/>
      <c r="Q29" s="106"/>
      <c r="R29" s="106"/>
      <c r="S29" s="106"/>
      <c r="T29"/>
      <c r="U29"/>
      <c r="V29"/>
      <c r="W29"/>
      <c r="X29"/>
      <c r="Y29"/>
      <c r="Z29"/>
    </row>
    <row r="30" spans="1:26" x14ac:dyDescent="0.25">
      <c r="A30" s="107">
        <v>23</v>
      </c>
      <c r="B30" s="566">
        <f t="shared" si="0"/>
        <v>2.5</v>
      </c>
      <c r="C30" s="104">
        <v>0.5</v>
      </c>
      <c r="D30" s="104">
        <v>2</v>
      </c>
      <c r="E30" s="104"/>
      <c r="F30" s="104"/>
      <c r="G30" s="104"/>
      <c r="H30" s="104"/>
      <c r="I30" s="104"/>
      <c r="J30" s="105" t="str">
        <f t="shared" ca="1" si="3"/>
        <v>Incomplete</v>
      </c>
      <c r="L30" s="103">
        <f t="shared" si="4"/>
        <v>23</v>
      </c>
      <c r="M30" s="106" t="str">
        <f>IF('23'!$A8="","",'23'!$A8)</f>
        <v/>
      </c>
      <c r="N30" s="106" t="str">
        <f>IF('23'!$A12="","",'23'!$A12)</f>
        <v/>
      </c>
      <c r="O30" s="106"/>
      <c r="P30" s="106"/>
      <c r="Q30" s="106"/>
      <c r="R30" s="106"/>
      <c r="S30" s="106"/>
      <c r="T30"/>
      <c r="U30"/>
      <c r="V30"/>
      <c r="W30"/>
      <c r="X30"/>
      <c r="Y30"/>
      <c r="Z30"/>
    </row>
    <row r="31" spans="1:26" x14ac:dyDescent="0.25">
      <c r="A31" s="107">
        <v>24</v>
      </c>
      <c r="B31" s="566">
        <f t="shared" si="0"/>
        <v>1.5</v>
      </c>
      <c r="C31" s="104">
        <v>0.5</v>
      </c>
      <c r="D31" s="104">
        <v>0.5</v>
      </c>
      <c r="E31" s="104">
        <v>0.5</v>
      </c>
      <c r="F31" s="104"/>
      <c r="G31" s="104"/>
      <c r="H31" s="104"/>
      <c r="I31" s="104"/>
      <c r="J31" s="105" t="str">
        <f t="shared" ca="1" si="3"/>
        <v>Incomplete</v>
      </c>
      <c r="L31" s="103">
        <f t="shared" si="4"/>
        <v>24</v>
      </c>
      <c r="M31" s="106" t="str">
        <f>IF('24'!$A8="","",'24'!$A8)</f>
        <v/>
      </c>
      <c r="N31" s="106" t="str">
        <f>IF('24'!$A12="","",'24'!$A12)</f>
        <v/>
      </c>
      <c r="O31" s="106" t="str">
        <f>IF('24'!$A16="","",'24'!$A16)</f>
        <v/>
      </c>
      <c r="P31" s="106"/>
      <c r="Q31" s="106"/>
      <c r="R31" s="106"/>
      <c r="S31" s="106"/>
      <c r="T31"/>
      <c r="U31"/>
      <c r="V31"/>
      <c r="W31"/>
      <c r="X31"/>
      <c r="Y31"/>
      <c r="Z31"/>
    </row>
    <row r="32" spans="1:26" x14ac:dyDescent="0.25">
      <c r="A32" s="103">
        <v>25</v>
      </c>
      <c r="B32" s="567">
        <f t="shared" si="0"/>
        <v>4</v>
      </c>
      <c r="C32" s="104">
        <v>3</v>
      </c>
      <c r="D32" s="104">
        <v>1</v>
      </c>
      <c r="E32" s="104"/>
      <c r="F32" s="104"/>
      <c r="G32" s="104"/>
      <c r="H32" s="104"/>
      <c r="I32" s="104"/>
      <c r="J32" s="105" t="str">
        <f t="shared" ca="1" si="3"/>
        <v>Incomplete</v>
      </c>
      <c r="L32" s="103">
        <f t="shared" si="4"/>
        <v>25</v>
      </c>
      <c r="M32" s="106" t="str">
        <f>IF('25'!$A22="","",'25'!$A22)</f>
        <v/>
      </c>
      <c r="N32" s="106" t="str">
        <f>IF('25'!$A26="","",'25'!$A26)</f>
        <v/>
      </c>
      <c r="O32" s="106"/>
      <c r="P32" s="106"/>
      <c r="Q32" s="106"/>
      <c r="R32" s="106"/>
      <c r="S32" s="106"/>
      <c r="T32"/>
      <c r="U32"/>
      <c r="V32"/>
      <c r="W32"/>
      <c r="X32"/>
      <c r="Y32"/>
      <c r="Z32"/>
    </row>
  </sheetData>
  <mergeCells count="1">
    <mergeCell ref="B6:B7"/>
  </mergeCells>
  <conditionalFormatting sqref="J8:J32">
    <cfRule type="cellIs" dxfId="95" priority="213" operator="equal">
      <formula>"Finished"</formula>
    </cfRule>
    <cfRule type="cellIs" dxfId="94" priority="214" operator="equal">
      <formula>"Flag for Review"</formula>
    </cfRule>
    <cfRule type="cellIs" dxfId="93" priority="215" operator="equal">
      <formula>"Incomplete"</formula>
    </cfRule>
  </conditionalFormatting>
  <conditionalFormatting sqref="P2">
    <cfRule type="expression" dxfId="92" priority="52">
      <formula>LEN(P2)=0</formula>
    </cfRule>
    <cfRule type="cellIs" dxfId="91" priority="210" operator="greaterThanOrEqual">
      <formula>0.75</formula>
    </cfRule>
    <cfRule type="cellIs" dxfId="90" priority="211" operator="greaterThanOrEqual">
      <formula>0.65</formula>
    </cfRule>
    <cfRule type="cellIs" dxfId="89" priority="212" operator="greaterThanOrEqual">
      <formula>0</formula>
    </cfRule>
  </conditionalFormatting>
  <conditionalFormatting sqref="C8:I32">
    <cfRule type="containsBlanks" dxfId="88" priority="216">
      <formula>LEN(TRIM(C8))=0</formula>
    </cfRule>
  </conditionalFormatting>
  <conditionalFormatting sqref="M8:S32">
    <cfRule type="expression" dxfId="87" priority="25">
      <formula>C8=""</formula>
    </cfRule>
    <cfRule type="expression" dxfId="86" priority="26">
      <formula>M8/C8&gt;=0.75</formula>
    </cfRule>
    <cfRule type="expression" dxfId="85" priority="27">
      <formula>M8/C8&gt;=0.65</formula>
    </cfRule>
    <cfRule type="expression" dxfId="84" priority="28">
      <formula>M8/C8&gt;=0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L32" location="'25'!A1" display="'25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A32" location="'25'!A1" display="25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89"/>
  <sheetViews>
    <sheetView zoomScaleNormal="100" workbookViewId="0"/>
  </sheetViews>
  <sheetFormatPr defaultColWidth="9.140625" defaultRowHeight="15" x14ac:dyDescent="0.25"/>
  <cols>
    <col min="1" max="1" width="9.140625" style="22"/>
    <col min="2" max="2" width="16" style="22" bestFit="1" customWidth="1"/>
    <col min="3" max="9" width="11.140625" style="22" customWidth="1"/>
    <col min="10" max="16384" width="9.140625" style="22"/>
  </cols>
  <sheetData>
    <row r="1" spans="1:21" x14ac:dyDescent="0.25">
      <c r="A1" s="7">
        <v>1</v>
      </c>
      <c r="B1" s="33" t="s">
        <v>12</v>
      </c>
      <c r="C1" s="21"/>
      <c r="D1" s="21"/>
      <c r="E1" s="21"/>
      <c r="F1" s="21"/>
      <c r="G1" s="21"/>
      <c r="H1" s="641" t="s">
        <v>24</v>
      </c>
      <c r="I1" s="642"/>
      <c r="K1" s="1" t="s">
        <v>183</v>
      </c>
      <c r="L1" s="362" t="s">
        <v>668</v>
      </c>
      <c r="M1"/>
      <c r="N1"/>
      <c r="O1"/>
      <c r="P1"/>
      <c r="Q1"/>
      <c r="R1"/>
      <c r="S1"/>
      <c r="T1"/>
      <c r="U1"/>
    </row>
    <row r="2" spans="1:21" x14ac:dyDescent="0.25">
      <c r="A2" s="23"/>
      <c r="B2" s="20"/>
      <c r="C2" s="20"/>
      <c r="D2" s="20"/>
      <c r="E2" s="20"/>
      <c r="F2" s="20"/>
      <c r="G2" s="20"/>
      <c r="H2" s="20"/>
      <c r="I2" s="24"/>
      <c r="K2" s="1"/>
      <c r="L2"/>
      <c r="M2"/>
      <c r="N2"/>
      <c r="O2"/>
      <c r="P2"/>
      <c r="Q2"/>
      <c r="R2"/>
      <c r="S2"/>
      <c r="T2"/>
      <c r="U2"/>
    </row>
    <row r="3" spans="1:21" x14ac:dyDescent="0.25">
      <c r="A3" s="8" t="s">
        <v>13</v>
      </c>
      <c r="B3" s="18"/>
      <c r="C3" s="18"/>
      <c r="D3" s="18"/>
      <c r="E3" s="18"/>
      <c r="F3" s="18"/>
      <c r="G3" s="18"/>
      <c r="H3" s="18"/>
      <c r="I3" s="19"/>
      <c r="J3" s="48"/>
      <c r="K3" s="233" t="s">
        <v>2</v>
      </c>
      <c r="L3" t="s">
        <v>670</v>
      </c>
      <c r="M3"/>
      <c r="N3"/>
      <c r="O3"/>
      <c r="P3"/>
      <c r="Q3"/>
      <c r="R3"/>
      <c r="S3"/>
      <c r="T3"/>
      <c r="U3"/>
    </row>
    <row r="4" spans="1:21" x14ac:dyDescent="0.25">
      <c r="A4" s="9">
        <f>INDEX('Point Grid'!B:B,MATCH('1'!A1,'Point Grid'!A:A,0))</f>
        <v>2.5</v>
      </c>
      <c r="B4" s="18"/>
      <c r="C4" s="18"/>
      <c r="D4" s="18"/>
      <c r="E4" s="18"/>
      <c r="F4" s="18"/>
      <c r="G4" s="18"/>
      <c r="H4" s="18"/>
      <c r="I4" s="19"/>
      <c r="J4" s="48"/>
      <c r="K4" s="233"/>
      <c r="L4" t="s">
        <v>671</v>
      </c>
      <c r="M4"/>
      <c r="N4"/>
      <c r="O4"/>
      <c r="P4"/>
      <c r="Q4"/>
      <c r="R4"/>
      <c r="S4"/>
      <c r="T4"/>
      <c r="U4"/>
    </row>
    <row r="5" spans="1:21" x14ac:dyDescent="0.25">
      <c r="A5" s="17"/>
      <c r="B5" s="18"/>
      <c r="C5" s="18"/>
      <c r="D5" s="18"/>
      <c r="E5" s="18"/>
      <c r="F5" s="18"/>
      <c r="G5" s="18"/>
      <c r="H5" s="18"/>
      <c r="I5" s="19"/>
      <c r="J5" s="48"/>
      <c r="K5" s="233"/>
      <c r="L5"/>
      <c r="M5"/>
      <c r="N5"/>
      <c r="O5"/>
      <c r="P5"/>
      <c r="Q5"/>
      <c r="R5"/>
      <c r="S5"/>
      <c r="T5"/>
      <c r="U5"/>
    </row>
    <row r="6" spans="1:21" x14ac:dyDescent="0.25">
      <c r="A6" s="28" t="s">
        <v>2</v>
      </c>
      <c r="B6" s="18" t="s">
        <v>669</v>
      </c>
      <c r="C6" s="18"/>
      <c r="D6" s="18"/>
      <c r="E6" s="18"/>
      <c r="F6" s="18"/>
      <c r="G6" s="18"/>
      <c r="H6" s="18"/>
      <c r="I6" s="19"/>
      <c r="J6" s="48"/>
      <c r="K6" s="233" t="s">
        <v>3</v>
      </c>
      <c r="L6" s="1" t="s">
        <v>674</v>
      </c>
      <c r="M6"/>
      <c r="N6"/>
      <c r="O6"/>
      <c r="P6"/>
      <c r="Q6"/>
      <c r="R6"/>
      <c r="S6"/>
      <c r="T6"/>
      <c r="U6"/>
    </row>
    <row r="7" spans="1:21" ht="15.75" thickBot="1" x14ac:dyDescent="0.3">
      <c r="A7" s="9">
        <f>INDEX('Point Grid'!$C$8:$I$32,MATCH($A$1,'Point Grid'!$A$8:$A$32,0),MATCH(A6,'Point Grid'!$C$7:$I$7,0))</f>
        <v>0.5</v>
      </c>
      <c r="B7" s="18"/>
      <c r="C7" s="18"/>
      <c r="D7" s="18"/>
      <c r="E7" s="18"/>
      <c r="F7" s="18"/>
      <c r="G7" s="18"/>
      <c r="H7" s="18"/>
      <c r="I7" s="19"/>
      <c r="J7" s="48"/>
      <c r="K7" s="233"/>
      <c r="L7" t="s">
        <v>673</v>
      </c>
      <c r="M7"/>
      <c r="N7"/>
      <c r="O7"/>
      <c r="P7"/>
      <c r="Q7"/>
      <c r="R7"/>
      <c r="S7"/>
      <c r="T7"/>
      <c r="U7"/>
    </row>
    <row r="8" spans="1:21" ht="15.75" thickBot="1" x14ac:dyDescent="0.3">
      <c r="A8" s="5"/>
      <c r="B8" s="18"/>
      <c r="C8" s="37"/>
      <c r="D8" s="37"/>
      <c r="E8" s="37"/>
      <c r="F8" s="37"/>
      <c r="G8" s="37"/>
      <c r="H8" s="37"/>
      <c r="I8" s="19"/>
      <c r="J8" s="48"/>
      <c r="K8"/>
      <c r="L8" t="s">
        <v>672</v>
      </c>
      <c r="M8"/>
      <c r="N8"/>
      <c r="O8"/>
      <c r="P8"/>
      <c r="Q8"/>
      <c r="R8"/>
      <c r="S8"/>
      <c r="T8"/>
      <c r="U8"/>
    </row>
    <row r="9" spans="1:21" x14ac:dyDescent="0.25">
      <c r="A9" s="28"/>
      <c r="B9" s="18"/>
      <c r="C9" s="18"/>
      <c r="D9" s="18"/>
      <c r="E9" s="18"/>
      <c r="F9" s="18"/>
      <c r="G9" s="18"/>
      <c r="H9" s="18"/>
      <c r="I9" s="19"/>
      <c r="J9" s="48"/>
      <c r="K9" s="233"/>
      <c r="L9"/>
      <c r="M9"/>
      <c r="N9"/>
      <c r="O9"/>
      <c r="P9"/>
      <c r="Q9"/>
      <c r="R9"/>
      <c r="S9"/>
    </row>
    <row r="10" spans="1:21" x14ac:dyDescent="0.25">
      <c r="A10" s="28" t="s">
        <v>3</v>
      </c>
      <c r="B10" s="18" t="s">
        <v>675</v>
      </c>
      <c r="C10" s="18"/>
      <c r="D10" s="18"/>
      <c r="E10" s="18"/>
      <c r="F10" s="18"/>
      <c r="G10" s="18"/>
      <c r="H10" s="18"/>
      <c r="I10" s="19"/>
      <c r="J10" s="48"/>
      <c r="K10"/>
      <c r="L10" s="1" t="s">
        <v>676</v>
      </c>
      <c r="M10"/>
      <c r="N10"/>
      <c r="O10"/>
      <c r="P10"/>
      <c r="Q10"/>
      <c r="R10"/>
      <c r="S10"/>
      <c r="T10"/>
      <c r="U10"/>
    </row>
    <row r="11" spans="1:21" ht="15.75" thickBot="1" x14ac:dyDescent="0.3">
      <c r="A11" s="9">
        <f>INDEX('Point Grid'!$C$8:$I$32,MATCH($A$1,'Point Grid'!$A$8:$A$32,0),MATCH(A10,'Point Grid'!$C$7:$I$7,0))</f>
        <v>1</v>
      </c>
      <c r="B11" s="18"/>
      <c r="C11" s="18"/>
      <c r="D11" s="18"/>
      <c r="E11" s="18"/>
      <c r="F11" s="18"/>
      <c r="G11" s="18"/>
      <c r="H11" s="18"/>
      <c r="I11" s="19"/>
      <c r="J11" s="48"/>
      <c r="K11"/>
      <c r="L11" t="s">
        <v>677</v>
      </c>
      <c r="M11"/>
      <c r="N11"/>
      <c r="O11"/>
      <c r="P11"/>
      <c r="Q11"/>
      <c r="R11"/>
      <c r="S11"/>
      <c r="T11"/>
      <c r="U11"/>
    </row>
    <row r="12" spans="1:21" ht="15.75" thickBot="1" x14ac:dyDescent="0.3">
      <c r="A12" s="5"/>
      <c r="B12" s="18"/>
      <c r="C12" s="37"/>
      <c r="D12" s="37"/>
      <c r="E12" s="37"/>
      <c r="F12" s="37"/>
      <c r="G12" s="37"/>
      <c r="H12" s="37"/>
      <c r="I12" s="19"/>
      <c r="J12" s="48"/>
      <c r="K12"/>
      <c r="L12" t="s">
        <v>678</v>
      </c>
      <c r="M12"/>
      <c r="N12"/>
      <c r="O12"/>
      <c r="P12"/>
      <c r="Q12"/>
      <c r="R12"/>
      <c r="S12"/>
      <c r="T12"/>
      <c r="U12"/>
    </row>
    <row r="13" spans="1:21" x14ac:dyDescent="0.25">
      <c r="A13" s="28"/>
      <c r="B13" s="18"/>
      <c r="C13" s="37"/>
      <c r="D13" s="37"/>
      <c r="E13" s="37"/>
      <c r="F13" s="37"/>
      <c r="G13" s="37"/>
      <c r="H13" s="37"/>
      <c r="I13" s="19"/>
      <c r="J13" s="48"/>
      <c r="K13" s="233"/>
      <c r="L13" t="s">
        <v>679</v>
      </c>
      <c r="M13"/>
      <c r="N13"/>
      <c r="O13"/>
      <c r="P13"/>
      <c r="Q13"/>
      <c r="R13"/>
      <c r="S13"/>
      <c r="T13"/>
      <c r="U13"/>
    </row>
    <row r="14" spans="1:21" x14ac:dyDescent="0.25">
      <c r="A14" s="28" t="s">
        <v>4</v>
      </c>
      <c r="B14" s="18" t="s">
        <v>681</v>
      </c>
      <c r="C14" s="18"/>
      <c r="D14" s="18"/>
      <c r="E14" s="18"/>
      <c r="F14" s="18"/>
      <c r="G14" s="18"/>
      <c r="H14" s="18"/>
      <c r="I14" s="19"/>
      <c r="J14" s="48"/>
      <c r="K14"/>
      <c r="L14" t="s">
        <v>680</v>
      </c>
      <c r="M14"/>
      <c r="N14"/>
      <c r="O14"/>
      <c r="P14"/>
      <c r="Q14"/>
      <c r="R14"/>
      <c r="S14"/>
      <c r="T14"/>
      <c r="U14"/>
    </row>
    <row r="15" spans="1:21" ht="15.75" thickBot="1" x14ac:dyDescent="0.3">
      <c r="A15" s="9">
        <f>INDEX('Point Grid'!$C$8:$I$32,MATCH($A$1,'Point Grid'!$A$8:$A$32,0),MATCH(A14,'Point Grid'!$C$7:$I$7,0))</f>
        <v>0.5</v>
      </c>
      <c r="B15" s="18"/>
      <c r="C15" s="18"/>
      <c r="D15" s="18"/>
      <c r="E15" s="18"/>
      <c r="F15" s="18"/>
      <c r="G15" s="18"/>
      <c r="H15" s="18"/>
      <c r="I15" s="19"/>
      <c r="J15" s="48"/>
      <c r="K15"/>
      <c r="L15"/>
      <c r="M15"/>
      <c r="N15"/>
      <c r="O15"/>
      <c r="P15"/>
      <c r="Q15"/>
      <c r="R15"/>
      <c r="S15"/>
      <c r="T15"/>
      <c r="U15"/>
    </row>
    <row r="16" spans="1:21" ht="15.75" thickBot="1" x14ac:dyDescent="0.3">
      <c r="A16" s="5"/>
      <c r="B16" s="18"/>
      <c r="C16" s="18"/>
      <c r="D16" s="18"/>
      <c r="E16" s="18"/>
      <c r="F16" s="18"/>
      <c r="G16" s="18"/>
      <c r="H16" s="18"/>
      <c r="I16" s="19"/>
      <c r="J16" s="48"/>
      <c r="K16" s="233" t="s">
        <v>4</v>
      </c>
      <c r="L16" s="1" t="s">
        <v>184</v>
      </c>
      <c r="M16"/>
      <c r="N16"/>
      <c r="O16"/>
      <c r="P16"/>
      <c r="Q16"/>
      <c r="R16"/>
      <c r="S16"/>
      <c r="T16"/>
      <c r="U16"/>
    </row>
    <row r="17" spans="1:21" x14ac:dyDescent="0.25">
      <c r="A17" s="23"/>
      <c r="B17" s="18"/>
      <c r="C17" s="18"/>
      <c r="D17" s="18"/>
      <c r="E17" s="18"/>
      <c r="F17" s="18"/>
      <c r="G17" s="18"/>
      <c r="H17" s="18"/>
      <c r="I17" s="19"/>
      <c r="J17" s="48"/>
      <c r="K17"/>
      <c r="L17" t="s">
        <v>682</v>
      </c>
      <c r="M17"/>
      <c r="N17"/>
      <c r="O17"/>
      <c r="P17"/>
      <c r="Q17"/>
      <c r="R17"/>
      <c r="S17"/>
      <c r="T17"/>
      <c r="U17"/>
    </row>
    <row r="18" spans="1:21" ht="15.75" thickBot="1" x14ac:dyDescent="0.3">
      <c r="A18" s="25"/>
      <c r="B18" s="49"/>
      <c r="C18" s="49"/>
      <c r="D18" s="49"/>
      <c r="E18" s="49"/>
      <c r="F18" s="49"/>
      <c r="G18" s="49"/>
      <c r="H18" s="49"/>
      <c r="I18" s="50"/>
      <c r="J18" s="48"/>
      <c r="K18"/>
      <c r="L18" t="s">
        <v>683</v>
      </c>
      <c r="M18"/>
      <c r="N18"/>
      <c r="O18"/>
      <c r="P18"/>
      <c r="Q18"/>
      <c r="R18"/>
      <c r="S18"/>
      <c r="T18"/>
      <c r="U18"/>
    </row>
    <row r="19" spans="1:21" x14ac:dyDescent="0.25">
      <c r="B19" s="48"/>
      <c r="C19" s="48"/>
      <c r="D19" s="48"/>
      <c r="E19" s="48"/>
      <c r="F19" s="48"/>
      <c r="G19" s="48"/>
      <c r="H19" s="48"/>
      <c r="I19" s="48"/>
      <c r="J19" s="48"/>
      <c r="K19"/>
      <c r="L19" t="s">
        <v>684</v>
      </c>
      <c r="M19"/>
      <c r="N19"/>
      <c r="O19"/>
      <c r="P19"/>
      <c r="Q19"/>
      <c r="R19"/>
      <c r="S19"/>
      <c r="T19"/>
      <c r="U19"/>
    </row>
    <row r="20" spans="1:21" x14ac:dyDescent="0.25">
      <c r="J20" s="48"/>
      <c r="K20"/>
      <c r="L20"/>
      <c r="M20"/>
      <c r="N20"/>
      <c r="O20"/>
      <c r="P20"/>
      <c r="Q20"/>
      <c r="R20"/>
      <c r="S20"/>
      <c r="T20"/>
      <c r="U20"/>
    </row>
    <row r="21" spans="1:21" x14ac:dyDescent="0.25">
      <c r="J21" s="48"/>
      <c r="K21" s="233"/>
      <c r="L21" s="1"/>
      <c r="M21"/>
      <c r="N21"/>
      <c r="O21"/>
      <c r="P21"/>
      <c r="Q21"/>
      <c r="R21"/>
      <c r="S21"/>
      <c r="T21"/>
      <c r="U21"/>
    </row>
    <row r="22" spans="1:21" x14ac:dyDescent="0.25">
      <c r="J22" s="48"/>
      <c r="K22"/>
      <c r="L22"/>
      <c r="M22"/>
      <c r="N22"/>
      <c r="O22"/>
      <c r="P22"/>
      <c r="Q22"/>
      <c r="R22"/>
      <c r="S22"/>
      <c r="T22"/>
      <c r="U22"/>
    </row>
    <row r="23" spans="1:21" x14ac:dyDescent="0.25">
      <c r="J23" s="48"/>
      <c r="K23" s="233"/>
      <c r="L23"/>
      <c r="M23"/>
      <c r="N23"/>
      <c r="O23"/>
      <c r="P23"/>
      <c r="Q23"/>
      <c r="R23"/>
      <c r="S23"/>
      <c r="T23"/>
      <c r="U23"/>
    </row>
    <row r="24" spans="1:21" x14ac:dyDescent="0.25">
      <c r="J24" s="48"/>
      <c r="K24"/>
      <c r="L24"/>
      <c r="M24"/>
      <c r="N24"/>
      <c r="O24"/>
      <c r="P24"/>
      <c r="Q24"/>
      <c r="R24"/>
      <c r="S24"/>
      <c r="T24"/>
      <c r="U24"/>
    </row>
    <row r="25" spans="1:21" x14ac:dyDescent="0.25">
      <c r="J25" s="48"/>
      <c r="K25"/>
      <c r="L25"/>
      <c r="M25"/>
      <c r="N25"/>
      <c r="O25"/>
      <c r="P25"/>
      <c r="Q25"/>
      <c r="R25"/>
      <c r="S25"/>
      <c r="T25"/>
      <c r="U25"/>
    </row>
    <row r="26" spans="1:21" x14ac:dyDescent="0.25">
      <c r="J26" s="48"/>
      <c r="K26"/>
      <c r="L26"/>
      <c r="M26"/>
      <c r="N26"/>
      <c r="O26"/>
      <c r="P26"/>
      <c r="Q26"/>
      <c r="R26"/>
      <c r="S26"/>
      <c r="T26"/>
      <c r="U26"/>
    </row>
    <row r="27" spans="1:21" x14ac:dyDescent="0.25">
      <c r="J27" s="48"/>
      <c r="K27"/>
      <c r="L27"/>
      <c r="M27"/>
      <c r="N27"/>
      <c r="O27"/>
      <c r="P27"/>
      <c r="Q27"/>
      <c r="R27"/>
      <c r="S27"/>
      <c r="T27"/>
      <c r="U27"/>
    </row>
    <row r="28" spans="1:21" x14ac:dyDescent="0.25">
      <c r="J28" s="48"/>
      <c r="K28"/>
      <c r="L28"/>
      <c r="M28"/>
      <c r="N28"/>
      <c r="O28"/>
      <c r="P28"/>
      <c r="Q28"/>
      <c r="R28"/>
      <c r="S28"/>
      <c r="T28"/>
      <c r="U28"/>
    </row>
    <row r="29" spans="1:21" x14ac:dyDescent="0.25">
      <c r="J29" s="48"/>
      <c r="K29"/>
      <c r="L29"/>
      <c r="M29"/>
      <c r="N29"/>
      <c r="O29"/>
      <c r="P29"/>
      <c r="Q29"/>
      <c r="R29"/>
      <c r="S29"/>
      <c r="T29"/>
      <c r="U29"/>
    </row>
    <row r="30" spans="1:21" x14ac:dyDescent="0.25">
      <c r="J30" s="48"/>
      <c r="K30"/>
      <c r="L30"/>
      <c r="M30"/>
      <c r="N30"/>
      <c r="O30"/>
      <c r="P30"/>
      <c r="Q30"/>
      <c r="R30"/>
      <c r="S30"/>
      <c r="T30"/>
      <c r="U30"/>
    </row>
    <row r="31" spans="1:21" x14ac:dyDescent="0.25">
      <c r="J31" s="48"/>
      <c r="K31"/>
      <c r="L31"/>
      <c r="M31"/>
      <c r="N31"/>
      <c r="O31"/>
      <c r="P31"/>
      <c r="Q31"/>
      <c r="R31"/>
      <c r="S31"/>
      <c r="T31"/>
      <c r="U31"/>
    </row>
    <row r="32" spans="1:21" x14ac:dyDescent="0.25">
      <c r="J32" s="48"/>
      <c r="K32"/>
      <c r="L32"/>
      <c r="M32"/>
      <c r="N32"/>
      <c r="O32"/>
      <c r="P32"/>
      <c r="Q32"/>
      <c r="R32"/>
      <c r="S32"/>
      <c r="T32"/>
      <c r="U32"/>
    </row>
    <row r="33" spans="2:21" x14ac:dyDescent="0.25">
      <c r="J33" s="48"/>
      <c r="K33"/>
      <c r="L33"/>
      <c r="M33"/>
      <c r="N33"/>
      <c r="O33"/>
      <c r="P33"/>
      <c r="Q33"/>
      <c r="R33"/>
      <c r="S33"/>
      <c r="T33"/>
      <c r="U33"/>
    </row>
    <row r="34" spans="2:21" x14ac:dyDescent="0.25">
      <c r="B34" s="48"/>
      <c r="C34" s="48"/>
      <c r="D34" s="48"/>
      <c r="E34" s="48"/>
      <c r="F34" s="48"/>
      <c r="G34" s="48"/>
      <c r="H34" s="48"/>
      <c r="I34" s="48"/>
      <c r="J34" s="48"/>
      <c r="K34"/>
      <c r="L34"/>
      <c r="M34"/>
      <c r="N34"/>
      <c r="O34"/>
      <c r="P34"/>
      <c r="Q34"/>
      <c r="R34"/>
      <c r="S34"/>
      <c r="T34"/>
      <c r="U34"/>
    </row>
    <row r="35" spans="2:21" x14ac:dyDescent="0.25">
      <c r="B35" s="48"/>
      <c r="C35" s="48"/>
      <c r="D35" s="48"/>
      <c r="E35" s="48"/>
      <c r="F35" s="48"/>
      <c r="G35" s="48"/>
      <c r="H35" s="48"/>
      <c r="I35" s="48"/>
      <c r="J35" s="48"/>
      <c r="K35"/>
      <c r="L35"/>
      <c r="M35"/>
      <c r="N35"/>
      <c r="O35"/>
      <c r="P35"/>
      <c r="Q35"/>
      <c r="R35"/>
      <c r="S35"/>
      <c r="T35"/>
      <c r="U35"/>
    </row>
    <row r="36" spans="2:21" x14ac:dyDescent="0.25">
      <c r="B36" s="48"/>
      <c r="C36" s="48"/>
      <c r="D36" s="48"/>
      <c r="E36" s="48"/>
      <c r="F36" s="48"/>
      <c r="G36" s="48"/>
      <c r="H36" s="48"/>
      <c r="I36" s="48"/>
      <c r="J36" s="48"/>
      <c r="K36"/>
      <c r="L36"/>
      <c r="M36"/>
      <c r="N36"/>
      <c r="O36"/>
      <c r="P36"/>
      <c r="Q36"/>
      <c r="R36"/>
      <c r="S36"/>
      <c r="T36"/>
      <c r="U36"/>
    </row>
    <row r="37" spans="2:21" x14ac:dyDescent="0.25">
      <c r="B37" s="48"/>
      <c r="C37" s="48"/>
      <c r="D37" s="48"/>
      <c r="E37" s="48"/>
      <c r="F37" s="48"/>
      <c r="G37" s="48"/>
      <c r="H37" s="48"/>
      <c r="I37" s="48"/>
      <c r="J37" s="48"/>
      <c r="K37"/>
      <c r="L37"/>
      <c r="M37"/>
      <c r="N37"/>
      <c r="O37"/>
      <c r="P37"/>
      <c r="Q37"/>
      <c r="R37"/>
      <c r="S37"/>
      <c r="T37"/>
      <c r="U37"/>
    </row>
    <row r="38" spans="2:21" x14ac:dyDescent="0.25">
      <c r="B38" s="48"/>
      <c r="C38" s="48"/>
      <c r="D38" s="48"/>
      <c r="E38" s="48"/>
      <c r="F38" s="48"/>
      <c r="G38" s="48"/>
      <c r="H38" s="48"/>
      <c r="I38" s="48"/>
      <c r="J38" s="48"/>
      <c r="K38"/>
      <c r="L38"/>
      <c r="M38"/>
      <c r="N38"/>
      <c r="O38"/>
      <c r="P38"/>
      <c r="Q38"/>
      <c r="R38"/>
      <c r="S38"/>
      <c r="T38"/>
      <c r="U38"/>
    </row>
    <row r="39" spans="2:21" x14ac:dyDescent="0.25">
      <c r="B39" s="48"/>
      <c r="C39" s="48"/>
      <c r="D39" s="48"/>
      <c r="E39" s="48"/>
      <c r="F39" s="48"/>
      <c r="G39" s="48"/>
      <c r="H39" s="48"/>
      <c r="I39" s="48"/>
      <c r="J39" s="48"/>
    </row>
    <row r="40" spans="2:21" x14ac:dyDescent="0.25">
      <c r="B40" s="48"/>
      <c r="C40" s="48"/>
      <c r="D40" s="48"/>
      <c r="E40" s="48"/>
      <c r="F40" s="48"/>
      <c r="G40" s="48"/>
      <c r="H40" s="48"/>
      <c r="I40" s="48"/>
      <c r="J40" s="48"/>
    </row>
    <row r="41" spans="2:21" x14ac:dyDescent="0.25">
      <c r="B41" s="48"/>
      <c r="C41" s="48"/>
      <c r="D41" s="48"/>
      <c r="E41" s="48"/>
      <c r="F41" s="48"/>
      <c r="G41" s="48"/>
      <c r="H41" s="48"/>
      <c r="I41" s="48"/>
      <c r="J41" s="48"/>
    </row>
    <row r="42" spans="2:21" x14ac:dyDescent="0.25">
      <c r="B42" s="48"/>
      <c r="C42" s="48"/>
      <c r="D42" s="48"/>
      <c r="E42" s="48"/>
      <c r="F42" s="48"/>
      <c r="G42" s="48"/>
      <c r="H42" s="48"/>
      <c r="I42" s="48"/>
      <c r="J42" s="48"/>
    </row>
    <row r="43" spans="2:21" x14ac:dyDescent="0.25">
      <c r="B43" s="48"/>
      <c r="C43" s="48"/>
      <c r="D43" s="48"/>
      <c r="E43" s="48"/>
      <c r="F43" s="48"/>
      <c r="G43" s="48"/>
      <c r="H43" s="48"/>
      <c r="I43" s="48"/>
      <c r="J43" s="48"/>
    </row>
    <row r="44" spans="2:21" x14ac:dyDescent="0.25">
      <c r="B44" s="48"/>
      <c r="C44" s="48"/>
      <c r="D44" s="48"/>
      <c r="E44" s="48"/>
      <c r="F44" s="48"/>
      <c r="G44" s="48"/>
      <c r="H44" s="48"/>
      <c r="I44" s="48"/>
      <c r="J44" s="48"/>
    </row>
    <row r="45" spans="2:21" x14ac:dyDescent="0.25">
      <c r="B45" s="48"/>
      <c r="C45" s="48"/>
      <c r="D45" s="48"/>
      <c r="E45" s="48"/>
      <c r="F45" s="48"/>
      <c r="G45" s="48"/>
      <c r="H45" s="48"/>
      <c r="I45" s="48"/>
      <c r="J45" s="48"/>
    </row>
    <row r="46" spans="2:21" x14ac:dyDescent="0.25">
      <c r="B46" s="48"/>
      <c r="C46" s="48"/>
      <c r="D46" s="48"/>
      <c r="E46" s="48"/>
      <c r="F46" s="48"/>
      <c r="G46" s="48"/>
      <c r="H46" s="48"/>
      <c r="I46" s="48"/>
      <c r="J46" s="48"/>
    </row>
    <row r="47" spans="2:21" x14ac:dyDescent="0.25">
      <c r="B47" s="48"/>
      <c r="C47" s="48"/>
      <c r="D47" s="48"/>
      <c r="E47" s="48"/>
      <c r="F47" s="48"/>
      <c r="G47" s="48"/>
      <c r="H47" s="48"/>
      <c r="I47" s="48"/>
      <c r="J47" s="48"/>
    </row>
    <row r="48" spans="2:21" x14ac:dyDescent="0.25">
      <c r="B48" s="48"/>
      <c r="C48" s="48"/>
      <c r="D48" s="48"/>
      <c r="E48" s="48"/>
      <c r="F48" s="48"/>
      <c r="G48" s="48"/>
      <c r="H48" s="48"/>
      <c r="I48" s="48"/>
      <c r="J48" s="48"/>
    </row>
    <row r="49" spans="2:10" x14ac:dyDescent="0.25">
      <c r="B49" s="48"/>
      <c r="C49" s="48"/>
      <c r="D49" s="48"/>
      <c r="E49" s="48"/>
      <c r="F49" s="48"/>
      <c r="G49" s="48"/>
      <c r="H49" s="48"/>
      <c r="I49" s="48"/>
      <c r="J49" s="48"/>
    </row>
    <row r="50" spans="2:10" x14ac:dyDescent="0.25">
      <c r="B50" s="48"/>
      <c r="C50" s="48"/>
      <c r="D50" s="48"/>
      <c r="E50" s="48"/>
      <c r="F50" s="48"/>
      <c r="G50" s="48"/>
      <c r="H50" s="48"/>
      <c r="I50" s="48"/>
      <c r="J50" s="48"/>
    </row>
    <row r="51" spans="2:10" x14ac:dyDescent="0.25">
      <c r="B51" s="48"/>
      <c r="C51" s="48"/>
      <c r="D51" s="48"/>
      <c r="E51" s="48"/>
      <c r="F51" s="48"/>
      <c r="G51" s="48"/>
      <c r="H51" s="48"/>
      <c r="I51" s="48"/>
      <c r="J51" s="48"/>
    </row>
    <row r="52" spans="2:10" x14ac:dyDescent="0.25">
      <c r="B52" s="48"/>
      <c r="C52" s="48"/>
      <c r="D52" s="48"/>
      <c r="E52" s="48"/>
      <c r="F52" s="48"/>
      <c r="G52" s="48"/>
      <c r="H52" s="48"/>
      <c r="I52" s="48"/>
      <c r="J52" s="48"/>
    </row>
    <row r="53" spans="2:10" x14ac:dyDescent="0.25">
      <c r="B53" s="48"/>
      <c r="C53" s="48"/>
      <c r="D53" s="48"/>
      <c r="E53" s="48"/>
      <c r="F53" s="48"/>
      <c r="G53" s="48"/>
      <c r="H53" s="48"/>
      <c r="I53" s="48"/>
      <c r="J53" s="48"/>
    </row>
    <row r="54" spans="2:10" x14ac:dyDescent="0.25">
      <c r="B54" s="48"/>
      <c r="C54" s="48"/>
      <c r="D54" s="48"/>
      <c r="E54" s="48"/>
      <c r="F54" s="48"/>
      <c r="G54" s="48"/>
      <c r="H54" s="48"/>
      <c r="I54" s="48"/>
      <c r="J54" s="48"/>
    </row>
    <row r="55" spans="2:10" x14ac:dyDescent="0.25">
      <c r="B55" s="48"/>
      <c r="C55" s="48"/>
      <c r="D55" s="48"/>
      <c r="E55" s="48"/>
      <c r="F55" s="48"/>
      <c r="G55" s="48"/>
      <c r="H55" s="48"/>
      <c r="I55" s="48"/>
      <c r="J55" s="48"/>
    </row>
    <row r="56" spans="2:10" x14ac:dyDescent="0.25">
      <c r="B56" s="48"/>
      <c r="C56" s="48"/>
      <c r="D56" s="48"/>
      <c r="E56" s="48"/>
      <c r="F56" s="48"/>
      <c r="G56" s="48"/>
      <c r="H56" s="48"/>
      <c r="I56" s="48"/>
      <c r="J56" s="48"/>
    </row>
    <row r="57" spans="2:10" x14ac:dyDescent="0.25">
      <c r="B57" s="48"/>
      <c r="C57" s="48"/>
      <c r="D57" s="48"/>
      <c r="E57" s="48"/>
      <c r="F57" s="48"/>
      <c r="G57" s="48"/>
      <c r="H57" s="48"/>
      <c r="I57" s="48"/>
      <c r="J57" s="48"/>
    </row>
    <row r="58" spans="2:10" x14ac:dyDescent="0.25">
      <c r="B58" s="48"/>
      <c r="C58" s="48"/>
      <c r="D58" s="48"/>
      <c r="E58" s="48"/>
      <c r="F58" s="48"/>
      <c r="G58" s="48"/>
      <c r="H58" s="48"/>
      <c r="I58" s="48"/>
      <c r="J58" s="48"/>
    </row>
    <row r="59" spans="2:10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x14ac:dyDescent="0.25">
      <c r="B60" s="48"/>
      <c r="C60" s="48"/>
      <c r="D60" s="48"/>
      <c r="E60" s="48"/>
      <c r="F60" s="48"/>
      <c r="G60" s="48"/>
      <c r="H60" s="48"/>
      <c r="I60" s="48"/>
      <c r="J60" s="48"/>
    </row>
    <row r="61" spans="2:10" x14ac:dyDescent="0.25">
      <c r="B61" s="48"/>
      <c r="C61" s="48"/>
      <c r="D61" s="48"/>
      <c r="E61" s="48"/>
      <c r="F61" s="48"/>
      <c r="G61" s="48"/>
      <c r="H61" s="48"/>
      <c r="I61" s="48"/>
      <c r="J61" s="48"/>
    </row>
    <row r="62" spans="2:10" x14ac:dyDescent="0.25">
      <c r="B62" s="48"/>
      <c r="C62" s="48"/>
      <c r="D62" s="48"/>
      <c r="E62" s="48"/>
      <c r="F62" s="48"/>
      <c r="G62" s="48"/>
      <c r="H62" s="48"/>
      <c r="I62" s="48"/>
      <c r="J62" s="48"/>
    </row>
    <row r="63" spans="2:10" x14ac:dyDescent="0.25">
      <c r="B63" s="48"/>
      <c r="C63" s="48"/>
      <c r="D63" s="48"/>
      <c r="E63" s="48"/>
      <c r="F63" s="48"/>
      <c r="G63" s="48"/>
      <c r="H63" s="48"/>
      <c r="I63" s="48"/>
      <c r="J63" s="48"/>
    </row>
    <row r="64" spans="2:10" x14ac:dyDescent="0.25">
      <c r="B64" s="48"/>
      <c r="C64" s="48"/>
      <c r="D64" s="48"/>
      <c r="E64" s="48"/>
      <c r="F64" s="48"/>
      <c r="G64" s="48"/>
      <c r="H64" s="48"/>
      <c r="I64" s="48"/>
      <c r="J64" s="48"/>
    </row>
    <row r="65" spans="2:10" x14ac:dyDescent="0.25">
      <c r="B65" s="48"/>
      <c r="C65" s="48"/>
      <c r="D65" s="48"/>
      <c r="E65" s="48"/>
      <c r="F65" s="48"/>
      <c r="G65" s="48"/>
      <c r="H65" s="48"/>
      <c r="I65" s="48"/>
      <c r="J65" s="48"/>
    </row>
    <row r="66" spans="2:10" x14ac:dyDescent="0.25">
      <c r="B66" s="48"/>
      <c r="C66" s="48"/>
      <c r="D66" s="48"/>
      <c r="E66" s="48"/>
      <c r="F66" s="48"/>
      <c r="G66" s="48"/>
      <c r="H66" s="48"/>
      <c r="I66" s="48"/>
      <c r="J66" s="48"/>
    </row>
    <row r="67" spans="2:10" x14ac:dyDescent="0.25">
      <c r="B67" s="48"/>
      <c r="C67" s="48"/>
      <c r="D67" s="48"/>
      <c r="E67" s="48"/>
      <c r="F67" s="48"/>
      <c r="G67" s="48"/>
      <c r="H67" s="48"/>
      <c r="I67" s="48"/>
      <c r="J67" s="48"/>
    </row>
    <row r="68" spans="2:10" x14ac:dyDescent="0.25">
      <c r="B68" s="48"/>
      <c r="C68" s="48"/>
      <c r="D68" s="48"/>
      <c r="E68" s="48"/>
      <c r="F68" s="48"/>
      <c r="G68" s="48"/>
      <c r="H68" s="48"/>
      <c r="I68" s="48"/>
      <c r="J68" s="48"/>
    </row>
    <row r="69" spans="2:10" x14ac:dyDescent="0.25">
      <c r="B69" s="48"/>
      <c r="C69" s="48"/>
      <c r="D69" s="48"/>
      <c r="E69" s="48"/>
      <c r="F69" s="48"/>
      <c r="G69" s="48"/>
      <c r="H69" s="48"/>
      <c r="I69" s="48"/>
      <c r="J69" s="48"/>
    </row>
    <row r="70" spans="2:10" x14ac:dyDescent="0.25">
      <c r="B70" s="48"/>
      <c r="C70" s="48"/>
      <c r="D70" s="48"/>
      <c r="E70" s="48"/>
      <c r="F70" s="48"/>
      <c r="G70" s="48"/>
      <c r="H70" s="48"/>
      <c r="I70" s="48"/>
      <c r="J70" s="48"/>
    </row>
    <row r="71" spans="2:10" x14ac:dyDescent="0.25">
      <c r="B71" s="48"/>
      <c r="C71" s="48"/>
      <c r="D71" s="48"/>
      <c r="E71" s="48"/>
      <c r="F71" s="48"/>
      <c r="G71" s="48"/>
      <c r="H71" s="48"/>
      <c r="I71" s="48"/>
      <c r="J71" s="48"/>
    </row>
    <row r="72" spans="2:10" x14ac:dyDescent="0.25">
      <c r="B72" s="48"/>
      <c r="C72" s="48"/>
      <c r="D72" s="48"/>
      <c r="E72" s="48"/>
      <c r="F72" s="48"/>
      <c r="G72" s="48"/>
      <c r="H72" s="48"/>
      <c r="I72" s="48"/>
      <c r="J72" s="48"/>
    </row>
    <row r="73" spans="2:10" x14ac:dyDescent="0.25">
      <c r="B73" s="48"/>
      <c r="C73" s="48"/>
      <c r="D73" s="48"/>
      <c r="E73" s="48"/>
      <c r="F73" s="48"/>
      <c r="G73" s="48"/>
      <c r="H73" s="48"/>
      <c r="I73" s="48"/>
      <c r="J73" s="48"/>
    </row>
    <row r="74" spans="2:10" x14ac:dyDescent="0.25">
      <c r="B74" s="48"/>
      <c r="C74" s="48"/>
      <c r="D74" s="48"/>
      <c r="E74" s="48"/>
      <c r="F74" s="48"/>
      <c r="G74" s="48"/>
      <c r="H74" s="48"/>
      <c r="I74" s="48"/>
      <c r="J74" s="48"/>
    </row>
    <row r="75" spans="2:10" x14ac:dyDescent="0.25">
      <c r="B75" s="48"/>
      <c r="C75" s="48"/>
      <c r="D75" s="48"/>
      <c r="E75" s="48"/>
      <c r="F75" s="48"/>
      <c r="G75" s="48"/>
      <c r="H75" s="48"/>
      <c r="I75" s="48"/>
      <c r="J75" s="48"/>
    </row>
    <row r="76" spans="2:10" x14ac:dyDescent="0.25">
      <c r="B76" s="48"/>
      <c r="C76" s="48"/>
      <c r="D76" s="48"/>
      <c r="E76" s="48"/>
      <c r="F76" s="48"/>
      <c r="G76" s="48"/>
      <c r="H76" s="48"/>
      <c r="I76" s="48"/>
      <c r="J76" s="48"/>
    </row>
    <row r="77" spans="2:10" x14ac:dyDescent="0.25">
      <c r="B77" s="48"/>
      <c r="C77" s="48"/>
      <c r="D77" s="48"/>
      <c r="E77" s="48"/>
      <c r="F77" s="48"/>
      <c r="G77" s="48"/>
      <c r="H77" s="48"/>
      <c r="I77" s="48"/>
      <c r="J77" s="48"/>
    </row>
    <row r="78" spans="2:10" x14ac:dyDescent="0.25">
      <c r="B78" s="48"/>
      <c r="C78" s="48"/>
      <c r="D78" s="48"/>
      <c r="E78" s="48"/>
      <c r="F78" s="48"/>
      <c r="G78" s="48"/>
      <c r="H78" s="48"/>
      <c r="I78" s="48"/>
      <c r="J78" s="48"/>
    </row>
    <row r="79" spans="2:10" x14ac:dyDescent="0.25">
      <c r="B79" s="48"/>
      <c r="C79" s="48"/>
      <c r="D79" s="48"/>
      <c r="E79" s="48"/>
      <c r="F79" s="48"/>
      <c r="G79" s="48"/>
      <c r="H79" s="48"/>
      <c r="I79" s="48"/>
      <c r="J79" s="48"/>
    </row>
    <row r="80" spans="2:10" x14ac:dyDescent="0.25">
      <c r="B80" s="48"/>
      <c r="C80" s="48"/>
      <c r="D80" s="48"/>
      <c r="E80" s="48"/>
      <c r="F80" s="48"/>
      <c r="G80" s="48"/>
      <c r="H80" s="48"/>
      <c r="I80" s="48"/>
      <c r="J80" s="48"/>
    </row>
    <row r="81" spans="2:10" x14ac:dyDescent="0.25">
      <c r="B81" s="48"/>
      <c r="C81" s="48"/>
      <c r="D81" s="48"/>
      <c r="E81" s="48"/>
      <c r="F81" s="48"/>
      <c r="G81" s="48"/>
      <c r="H81" s="48"/>
      <c r="I81" s="48"/>
      <c r="J81" s="48"/>
    </row>
    <row r="82" spans="2:10" x14ac:dyDescent="0.25">
      <c r="B82" s="48"/>
      <c r="C82" s="48"/>
      <c r="D82" s="48"/>
      <c r="E82" s="48"/>
      <c r="F82" s="48"/>
      <c r="G82" s="48"/>
      <c r="H82" s="48"/>
      <c r="I82" s="48"/>
      <c r="J82" s="48"/>
    </row>
    <row r="83" spans="2:10" x14ac:dyDescent="0.25">
      <c r="B83" s="48"/>
      <c r="C83" s="48"/>
      <c r="D83" s="48"/>
      <c r="E83" s="48"/>
      <c r="F83" s="48"/>
      <c r="G83" s="48"/>
      <c r="H83" s="48"/>
      <c r="I83" s="48"/>
      <c r="J83" s="48"/>
    </row>
    <row r="84" spans="2:10" x14ac:dyDescent="0.25">
      <c r="B84" s="48"/>
      <c r="C84" s="48"/>
      <c r="D84" s="48"/>
      <c r="E84" s="48"/>
      <c r="F84" s="48"/>
      <c r="G84" s="48"/>
      <c r="H84" s="48"/>
      <c r="I84" s="48"/>
      <c r="J84" s="48"/>
    </row>
    <row r="85" spans="2:10" x14ac:dyDescent="0.25">
      <c r="B85" s="48"/>
      <c r="C85" s="48"/>
      <c r="D85" s="48"/>
      <c r="E85" s="48"/>
      <c r="F85" s="48"/>
      <c r="G85" s="48"/>
      <c r="H85" s="48"/>
      <c r="I85" s="48"/>
      <c r="J85" s="48"/>
    </row>
    <row r="86" spans="2:10" x14ac:dyDescent="0.25">
      <c r="B86" s="48"/>
      <c r="C86" s="48"/>
      <c r="D86" s="48"/>
      <c r="E86" s="48"/>
      <c r="F86" s="48"/>
      <c r="G86" s="48"/>
      <c r="H86" s="48"/>
      <c r="I86" s="48"/>
      <c r="J86" s="48"/>
    </row>
    <row r="87" spans="2:10" x14ac:dyDescent="0.25">
      <c r="B87" s="48"/>
      <c r="C87" s="48"/>
      <c r="D87" s="48"/>
      <c r="E87" s="48"/>
      <c r="F87" s="48"/>
      <c r="G87" s="48"/>
      <c r="H87" s="48"/>
      <c r="I87" s="48"/>
      <c r="J87" s="48"/>
    </row>
    <row r="88" spans="2:10" x14ac:dyDescent="0.25">
      <c r="B88" s="48"/>
      <c r="C88" s="48"/>
      <c r="D88" s="48"/>
      <c r="E88" s="48"/>
      <c r="F88" s="48"/>
      <c r="G88" s="48"/>
      <c r="H88" s="48"/>
      <c r="I88" s="48"/>
      <c r="J88" s="48"/>
    </row>
    <row r="89" spans="2:10" x14ac:dyDescent="0.25">
      <c r="B89" s="48"/>
      <c r="C89" s="48"/>
      <c r="D89" s="48"/>
      <c r="E89" s="48"/>
      <c r="F89" s="48"/>
      <c r="G89" s="48"/>
      <c r="H89" s="48"/>
      <c r="I89" s="48"/>
      <c r="J89" s="48"/>
    </row>
  </sheetData>
  <mergeCells count="1">
    <mergeCell ref="H1:I1"/>
  </mergeCells>
  <conditionalFormatting sqref="B1">
    <cfRule type="cellIs" dxfId="83" priority="1" operator="equal">
      <formula>"Incomplete"</formula>
    </cfRule>
    <cfRule type="cellIs" dxfId="82" priority="2" operator="equal">
      <formula>"Flag for Review"</formula>
    </cfRule>
    <cfRule type="cellIs" dxfId="8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102"/>
  <sheetViews>
    <sheetView zoomScaleNormal="100" workbookViewId="0"/>
  </sheetViews>
  <sheetFormatPr defaultColWidth="9.140625" defaultRowHeight="15" x14ac:dyDescent="0.25"/>
  <cols>
    <col min="1" max="1" width="9.140625" style="22"/>
    <col min="2" max="2" width="8.7109375" style="22" customWidth="1"/>
    <col min="3" max="9" width="13" style="22" customWidth="1"/>
    <col min="10" max="10" width="9.140625" style="22"/>
    <col min="18" max="16384" width="9.140625" style="22"/>
  </cols>
  <sheetData>
    <row r="1" spans="1:14" x14ac:dyDescent="0.25">
      <c r="A1" s="7">
        <v>2</v>
      </c>
      <c r="B1" s="33" t="s">
        <v>12</v>
      </c>
      <c r="C1" s="21"/>
      <c r="D1" s="21"/>
      <c r="E1" s="21"/>
      <c r="F1" s="21"/>
      <c r="G1" s="21"/>
      <c r="H1" s="641" t="s">
        <v>24</v>
      </c>
      <c r="I1" s="643"/>
      <c r="K1" s="1" t="s">
        <v>183</v>
      </c>
      <c r="L1" s="362" t="s">
        <v>665</v>
      </c>
    </row>
    <row r="2" spans="1:14" x14ac:dyDescent="0.25">
      <c r="A2" s="23"/>
      <c r="B2" s="20"/>
      <c r="C2" s="20"/>
      <c r="D2" s="20"/>
      <c r="E2" s="20"/>
      <c r="F2" s="20"/>
      <c r="G2" s="20"/>
      <c r="H2" s="20"/>
      <c r="I2" s="24"/>
    </row>
    <row r="3" spans="1:14" x14ac:dyDescent="0.25">
      <c r="A3" s="8" t="s">
        <v>13</v>
      </c>
      <c r="B3" s="18"/>
      <c r="C3" s="18"/>
      <c r="D3" s="18"/>
      <c r="E3" s="18"/>
      <c r="F3" s="18"/>
      <c r="G3" s="18"/>
      <c r="H3" s="18"/>
      <c r="I3" s="19"/>
      <c r="J3" s="48"/>
      <c r="K3" s="233" t="s">
        <v>2</v>
      </c>
      <c r="L3" s="233" t="s">
        <v>27</v>
      </c>
      <c r="M3" t="s">
        <v>705</v>
      </c>
    </row>
    <row r="4" spans="1:14" x14ac:dyDescent="0.25">
      <c r="A4" s="9">
        <f>INDEX('Point Grid'!B:B,MATCH('2'!A1,'Point Grid'!A:A,0))</f>
        <v>2</v>
      </c>
      <c r="B4" s="18"/>
      <c r="C4" s="18"/>
      <c r="D4" s="18"/>
      <c r="E4" s="18"/>
      <c r="F4" s="18"/>
      <c r="G4" s="18"/>
      <c r="H4" s="18"/>
      <c r="I4" s="19"/>
      <c r="J4" s="48"/>
      <c r="L4" s="233" t="s">
        <v>28</v>
      </c>
      <c r="M4" t="s">
        <v>691</v>
      </c>
    </row>
    <row r="5" spans="1:14" x14ac:dyDescent="0.25">
      <c r="A5" s="23"/>
      <c r="B5" s="18"/>
      <c r="C5" s="18"/>
      <c r="D5" s="18"/>
      <c r="E5" s="18"/>
      <c r="F5" s="18"/>
      <c r="G5" s="18"/>
      <c r="H5" s="18"/>
      <c r="I5" s="19"/>
      <c r="J5" s="48"/>
      <c r="L5" s="233" t="s">
        <v>43</v>
      </c>
      <c r="M5" t="s">
        <v>691</v>
      </c>
    </row>
    <row r="6" spans="1:14" x14ac:dyDescent="0.25">
      <c r="A6" s="28" t="s">
        <v>2</v>
      </c>
      <c r="B6" s="18" t="s">
        <v>687</v>
      </c>
      <c r="C6" s="18"/>
      <c r="D6" s="82"/>
      <c r="E6" s="82"/>
      <c r="F6" s="82"/>
      <c r="G6" s="82"/>
      <c r="H6" s="18"/>
      <c r="I6" s="19"/>
      <c r="J6" s="48"/>
      <c r="L6" s="233" t="s">
        <v>30</v>
      </c>
      <c r="M6" t="s">
        <v>705</v>
      </c>
    </row>
    <row r="7" spans="1:14" ht="15.75" thickBot="1" x14ac:dyDescent="0.3">
      <c r="A7" s="9">
        <f>INDEX('Point Grid'!$C$8:$I$32,MATCH($A$1,'Point Grid'!$A$8:$A$32,0),MATCH(A6,'Point Grid'!$C$7:$I$7,0))</f>
        <v>1</v>
      </c>
      <c r="B7" s="18" t="s">
        <v>685</v>
      </c>
      <c r="C7" s="18"/>
      <c r="D7" s="78"/>
      <c r="E7" s="77"/>
      <c r="F7" s="77"/>
      <c r="G7" s="78"/>
      <c r="H7" s="18"/>
      <c r="I7" s="19"/>
      <c r="J7" s="48"/>
    </row>
    <row r="8" spans="1:14" ht="15.75" thickBot="1" x14ac:dyDescent="0.3">
      <c r="A8" s="5"/>
      <c r="B8" s="18"/>
      <c r="C8" s="18"/>
      <c r="D8" s="78"/>
      <c r="E8" s="78"/>
      <c r="F8" s="78"/>
      <c r="G8" s="78"/>
      <c r="H8" s="18"/>
      <c r="I8" s="19"/>
      <c r="J8" s="48"/>
      <c r="K8" s="233" t="s">
        <v>3</v>
      </c>
      <c r="L8" s="3" t="s">
        <v>184</v>
      </c>
    </row>
    <row r="9" spans="1:14" x14ac:dyDescent="0.25">
      <c r="A9" s="20"/>
      <c r="B9" s="83" t="s">
        <v>27</v>
      </c>
      <c r="C9" s="18" t="s">
        <v>686</v>
      </c>
      <c r="D9" s="78"/>
      <c r="E9" s="78"/>
      <c r="F9" s="78"/>
      <c r="G9" s="78"/>
      <c r="H9" s="18"/>
      <c r="I9" s="19"/>
      <c r="J9" s="48"/>
    </row>
    <row r="10" spans="1:14" x14ac:dyDescent="0.25">
      <c r="A10" s="20"/>
      <c r="B10" s="83" t="s">
        <v>28</v>
      </c>
      <c r="C10" s="18" t="s">
        <v>688</v>
      </c>
      <c r="D10" s="83"/>
      <c r="E10" s="83"/>
      <c r="F10" s="83"/>
      <c r="G10" s="83"/>
      <c r="H10" s="18"/>
      <c r="I10" s="19"/>
      <c r="J10" s="48"/>
      <c r="L10" s="1" t="s">
        <v>686</v>
      </c>
    </row>
    <row r="11" spans="1:14" x14ac:dyDescent="0.25">
      <c r="A11" s="20"/>
      <c r="B11" s="83" t="s">
        <v>43</v>
      </c>
      <c r="C11" s="18" t="s">
        <v>689</v>
      </c>
      <c r="D11" s="83"/>
      <c r="E11" s="83"/>
      <c r="F11" s="83"/>
      <c r="G11" s="83"/>
      <c r="H11" s="18"/>
      <c r="I11" s="19"/>
      <c r="J11" s="48"/>
      <c r="L11" t="s">
        <v>693</v>
      </c>
    </row>
    <row r="12" spans="1:14" x14ac:dyDescent="0.25">
      <c r="A12" s="20"/>
      <c r="B12" s="83" t="s">
        <v>30</v>
      </c>
      <c r="C12" s="18" t="s">
        <v>690</v>
      </c>
      <c r="D12" s="78"/>
      <c r="E12" s="77"/>
      <c r="F12" s="77"/>
      <c r="G12" s="78"/>
      <c r="H12" s="18"/>
      <c r="I12" s="19"/>
      <c r="J12" s="48"/>
      <c r="L12" t="s">
        <v>694</v>
      </c>
    </row>
    <row r="13" spans="1:14" x14ac:dyDescent="0.25">
      <c r="A13" s="20"/>
      <c r="B13" s="18"/>
      <c r="C13" s="18"/>
      <c r="D13" s="78"/>
      <c r="E13" s="77"/>
      <c r="F13" s="77"/>
      <c r="G13" s="77"/>
      <c r="H13" s="18"/>
      <c r="I13" s="19"/>
      <c r="J13" s="48"/>
    </row>
    <row r="14" spans="1:14" x14ac:dyDescent="0.25">
      <c r="A14" s="28" t="s">
        <v>3</v>
      </c>
      <c r="B14" s="18" t="s">
        <v>692</v>
      </c>
      <c r="C14" s="18"/>
      <c r="D14" s="18"/>
      <c r="E14" s="18"/>
      <c r="F14" s="18"/>
      <c r="G14" s="18"/>
      <c r="H14" s="18"/>
      <c r="I14" s="19"/>
      <c r="J14" s="48"/>
      <c r="K14" s="233"/>
      <c r="L14" s="1" t="s">
        <v>698</v>
      </c>
      <c r="M14" s="236"/>
      <c r="N14" s="237"/>
    </row>
    <row r="15" spans="1:14" ht="15.75" thickBot="1" x14ac:dyDescent="0.3">
      <c r="A15" s="9">
        <f>INDEX('Point Grid'!$C$8:$I$32,MATCH($A$1,'Point Grid'!$A$8:$A$32,0),MATCH(A14,'Point Grid'!$C$7:$I$7,0))</f>
        <v>1</v>
      </c>
      <c r="B15" s="83"/>
      <c r="C15" s="18"/>
      <c r="D15" s="18"/>
      <c r="E15" s="18"/>
      <c r="F15" s="18"/>
      <c r="G15" s="18"/>
      <c r="H15" s="18"/>
      <c r="I15" s="19"/>
      <c r="J15" s="48"/>
      <c r="K15" s="233"/>
      <c r="L15" t="s">
        <v>695</v>
      </c>
      <c r="M15" s="233"/>
    </row>
    <row r="16" spans="1:14" ht="15.75" thickBot="1" x14ac:dyDescent="0.3">
      <c r="A16" s="5"/>
      <c r="B16" s="83"/>
      <c r="C16" s="18"/>
      <c r="D16" s="18"/>
      <c r="E16" s="18"/>
      <c r="F16" s="18"/>
      <c r="G16" s="18"/>
      <c r="H16" s="18"/>
      <c r="I16" s="19"/>
      <c r="J16" s="48"/>
      <c r="K16" s="233"/>
      <c r="L16" t="s">
        <v>696</v>
      </c>
      <c r="M16" s="233"/>
    </row>
    <row r="17" spans="1:15" x14ac:dyDescent="0.25">
      <c r="A17" s="23"/>
      <c r="B17" s="18"/>
      <c r="C17" s="18"/>
      <c r="D17" s="18"/>
      <c r="E17" s="18"/>
      <c r="F17" s="18"/>
      <c r="G17" s="18"/>
      <c r="H17" s="18"/>
      <c r="I17" s="19"/>
      <c r="J17" s="48"/>
      <c r="K17" s="233"/>
      <c r="L17" s="239" t="s">
        <v>697</v>
      </c>
      <c r="M17" s="233"/>
    </row>
    <row r="18" spans="1:15" ht="15.75" thickBot="1" x14ac:dyDescent="0.3">
      <c r="A18" s="25"/>
      <c r="B18" s="49"/>
      <c r="C18" s="49"/>
      <c r="D18" s="49"/>
      <c r="E18" s="49"/>
      <c r="F18" s="49"/>
      <c r="G18" s="49"/>
      <c r="H18" s="49"/>
      <c r="I18" s="50"/>
      <c r="J18" s="48"/>
      <c r="K18" s="233"/>
      <c r="L18" s="233"/>
      <c r="M18" s="233"/>
    </row>
    <row r="19" spans="1:15" x14ac:dyDescent="0.25">
      <c r="J19" s="48"/>
      <c r="K19" s="233"/>
      <c r="L19" s="1" t="s">
        <v>702</v>
      </c>
      <c r="M19" s="233"/>
    </row>
    <row r="20" spans="1:15" x14ac:dyDescent="0.25">
      <c r="J20" s="48"/>
      <c r="K20" s="233"/>
      <c r="L20" s="239" t="s">
        <v>699</v>
      </c>
      <c r="M20" s="233"/>
    </row>
    <row r="21" spans="1:15" x14ac:dyDescent="0.25">
      <c r="J21" s="48"/>
      <c r="K21" s="233"/>
      <c r="L21" s="239" t="s">
        <v>700</v>
      </c>
      <c r="M21" s="233"/>
    </row>
    <row r="22" spans="1:15" x14ac:dyDescent="0.25">
      <c r="J22" s="48"/>
      <c r="K22" s="233"/>
      <c r="L22" s="239" t="s">
        <v>701</v>
      </c>
      <c r="M22" s="233"/>
    </row>
    <row r="23" spans="1:15" x14ac:dyDescent="0.25">
      <c r="J23" s="48"/>
      <c r="K23" s="233"/>
      <c r="L23" s="233"/>
      <c r="N23" s="233"/>
      <c r="O23" s="238"/>
    </row>
    <row r="24" spans="1:15" x14ac:dyDescent="0.25">
      <c r="J24" s="48"/>
      <c r="L24" s="1" t="s">
        <v>690</v>
      </c>
    </row>
    <row r="25" spans="1:15" x14ac:dyDescent="0.25">
      <c r="J25" s="48"/>
      <c r="L25" s="239" t="s">
        <v>703</v>
      </c>
    </row>
    <row r="26" spans="1:15" x14ac:dyDescent="0.25">
      <c r="J26" s="48"/>
      <c r="L26" s="239" t="s">
        <v>704</v>
      </c>
    </row>
    <row r="27" spans="1:15" x14ac:dyDescent="0.25">
      <c r="J27" s="48"/>
      <c r="K27" s="233"/>
    </row>
    <row r="28" spans="1:15" x14ac:dyDescent="0.25">
      <c r="J28" s="48"/>
      <c r="K28" s="233"/>
      <c r="L28" s="240"/>
    </row>
    <row r="29" spans="1:15" x14ac:dyDescent="0.25">
      <c r="J29" s="48"/>
    </row>
    <row r="30" spans="1:15" x14ac:dyDescent="0.25">
      <c r="J30" s="48"/>
    </row>
    <row r="31" spans="1:15" x14ac:dyDescent="0.25">
      <c r="J31" s="48"/>
      <c r="L31" s="240"/>
    </row>
    <row r="32" spans="1:15" x14ac:dyDescent="0.25">
      <c r="J32" s="48"/>
    </row>
    <row r="33" spans="2:12" x14ac:dyDescent="0.25">
      <c r="J33" s="48"/>
    </row>
    <row r="34" spans="2:12" x14ac:dyDescent="0.25">
      <c r="B34" s="48"/>
      <c r="C34" s="48"/>
      <c r="D34" s="48"/>
      <c r="E34" s="48"/>
      <c r="F34" s="48"/>
      <c r="G34" s="48"/>
      <c r="H34" s="48"/>
      <c r="I34" s="48"/>
      <c r="J34" s="48"/>
      <c r="K34" s="233" t="s">
        <v>5</v>
      </c>
      <c r="L34" s="239"/>
    </row>
    <row r="35" spans="2:12" x14ac:dyDescent="0.25">
      <c r="B35" s="48"/>
      <c r="C35" s="48"/>
      <c r="D35" s="48"/>
      <c r="E35" s="48"/>
      <c r="F35" s="48"/>
      <c r="G35" s="48"/>
      <c r="H35" s="48"/>
      <c r="I35" s="48"/>
      <c r="J35" s="48"/>
    </row>
    <row r="36" spans="2:12" x14ac:dyDescent="0.25">
      <c r="B36" s="48"/>
      <c r="C36" s="48"/>
      <c r="D36" s="48"/>
      <c r="E36" s="48"/>
      <c r="F36" s="48"/>
      <c r="G36" s="48"/>
      <c r="H36" s="48"/>
      <c r="I36" s="48"/>
      <c r="J36" s="48"/>
    </row>
    <row r="37" spans="2:12" x14ac:dyDescent="0.25">
      <c r="B37" s="48"/>
      <c r="C37" s="48"/>
      <c r="D37" s="48"/>
      <c r="E37" s="48"/>
      <c r="F37" s="48"/>
      <c r="G37" s="48"/>
      <c r="H37" s="48"/>
      <c r="I37" s="48"/>
      <c r="J37" s="48"/>
    </row>
    <row r="38" spans="2:12" x14ac:dyDescent="0.25">
      <c r="B38" s="48"/>
      <c r="C38" s="48"/>
      <c r="D38" s="48"/>
      <c r="E38" s="48"/>
      <c r="F38" s="48"/>
      <c r="G38" s="48"/>
      <c r="H38" s="48"/>
      <c r="I38" s="48"/>
      <c r="J38" s="48"/>
    </row>
    <row r="39" spans="2:12" x14ac:dyDescent="0.25">
      <c r="B39" s="48"/>
      <c r="C39" s="48"/>
      <c r="D39" s="48"/>
      <c r="E39" s="48"/>
      <c r="F39" s="48"/>
      <c r="G39" s="48"/>
      <c r="H39" s="48"/>
      <c r="I39" s="48"/>
      <c r="J39" s="48"/>
    </row>
    <row r="40" spans="2:12" x14ac:dyDescent="0.25">
      <c r="B40" s="48"/>
      <c r="C40" s="48"/>
      <c r="D40" s="48"/>
      <c r="E40" s="48"/>
      <c r="F40" s="48"/>
      <c r="G40" s="48"/>
      <c r="H40" s="48"/>
      <c r="I40" s="48"/>
      <c r="J40" s="48"/>
    </row>
    <row r="41" spans="2:12" x14ac:dyDescent="0.25">
      <c r="B41" s="48"/>
      <c r="C41" s="48"/>
      <c r="D41" s="48"/>
      <c r="E41" s="48"/>
      <c r="F41" s="48"/>
      <c r="G41" s="48"/>
      <c r="H41" s="48"/>
      <c r="I41" s="48"/>
      <c r="J41" s="48"/>
    </row>
    <row r="42" spans="2:12" x14ac:dyDescent="0.25">
      <c r="B42" s="48"/>
      <c r="C42" s="48"/>
      <c r="D42" s="48"/>
      <c r="E42" s="48"/>
      <c r="F42" s="48"/>
      <c r="G42" s="48"/>
      <c r="H42" s="48"/>
      <c r="I42" s="48"/>
      <c r="J42" s="48"/>
    </row>
    <row r="43" spans="2:12" x14ac:dyDescent="0.25">
      <c r="B43" s="48"/>
      <c r="C43" s="48"/>
      <c r="D43" s="48"/>
      <c r="E43" s="48"/>
      <c r="F43" s="48"/>
      <c r="G43" s="48"/>
      <c r="H43" s="48"/>
      <c r="I43" s="48"/>
      <c r="J43" s="48"/>
    </row>
    <row r="44" spans="2:12" x14ac:dyDescent="0.25">
      <c r="B44" s="48"/>
      <c r="C44" s="48"/>
      <c r="D44" s="48"/>
      <c r="E44" s="48"/>
      <c r="F44" s="48"/>
      <c r="G44" s="48"/>
      <c r="H44" s="48"/>
      <c r="I44" s="48"/>
      <c r="J44" s="48"/>
    </row>
    <row r="45" spans="2:12" x14ac:dyDescent="0.25">
      <c r="B45" s="48"/>
      <c r="C45" s="48"/>
      <c r="D45" s="48"/>
      <c r="E45" s="48"/>
      <c r="F45" s="48"/>
      <c r="G45" s="48"/>
      <c r="H45" s="48"/>
      <c r="I45" s="48"/>
      <c r="J45" s="48"/>
    </row>
    <row r="46" spans="2:12" x14ac:dyDescent="0.25">
      <c r="B46" s="48"/>
      <c r="C46" s="48"/>
      <c r="D46" s="48"/>
      <c r="E46" s="48"/>
      <c r="F46" s="48"/>
      <c r="G46" s="48"/>
      <c r="H46" s="48"/>
      <c r="I46" s="48"/>
      <c r="J46" s="48"/>
    </row>
    <row r="47" spans="2:12" x14ac:dyDescent="0.25">
      <c r="B47" s="48"/>
      <c r="C47" s="48"/>
      <c r="D47" s="48"/>
      <c r="E47" s="48"/>
      <c r="F47" s="48"/>
      <c r="G47" s="48"/>
      <c r="H47" s="48"/>
      <c r="I47" s="48"/>
      <c r="J47" s="48"/>
    </row>
    <row r="48" spans="2:12" x14ac:dyDescent="0.25">
      <c r="B48" s="48"/>
      <c r="C48" s="48"/>
      <c r="D48" s="48"/>
      <c r="E48" s="48"/>
      <c r="F48" s="48"/>
      <c r="G48" s="48"/>
      <c r="H48" s="48"/>
      <c r="I48" s="48"/>
      <c r="J48" s="48"/>
    </row>
    <row r="49" spans="2:10" x14ac:dyDescent="0.25">
      <c r="B49" s="48"/>
      <c r="C49" s="48"/>
      <c r="D49" s="48"/>
      <c r="E49" s="48"/>
      <c r="F49" s="48"/>
      <c r="G49" s="48"/>
      <c r="H49" s="48"/>
      <c r="I49" s="48"/>
      <c r="J49" s="48"/>
    </row>
    <row r="50" spans="2:10" x14ac:dyDescent="0.25">
      <c r="B50" s="48"/>
      <c r="C50" s="48"/>
      <c r="D50" s="48"/>
      <c r="E50" s="48"/>
      <c r="F50" s="48"/>
      <c r="G50" s="48"/>
      <c r="H50" s="48"/>
      <c r="I50" s="48"/>
      <c r="J50" s="48"/>
    </row>
    <row r="51" spans="2:10" x14ac:dyDescent="0.25">
      <c r="B51" s="48"/>
      <c r="C51" s="48"/>
      <c r="D51" s="48"/>
      <c r="E51" s="48"/>
      <c r="F51" s="48"/>
      <c r="G51" s="48"/>
      <c r="H51" s="48"/>
      <c r="I51" s="48"/>
      <c r="J51" s="48"/>
    </row>
    <row r="52" spans="2:10" x14ac:dyDescent="0.25">
      <c r="B52" s="48"/>
      <c r="C52" s="48"/>
      <c r="D52" s="48"/>
      <c r="E52" s="48"/>
      <c r="F52" s="48"/>
      <c r="G52" s="48"/>
      <c r="H52" s="48"/>
      <c r="I52" s="48"/>
      <c r="J52" s="48"/>
    </row>
    <row r="53" spans="2:10" x14ac:dyDescent="0.25">
      <c r="B53" s="48"/>
      <c r="C53" s="48"/>
      <c r="D53" s="48"/>
      <c r="E53" s="48"/>
      <c r="F53" s="48"/>
      <c r="G53" s="48"/>
      <c r="H53" s="48"/>
      <c r="I53" s="48"/>
      <c r="J53" s="48"/>
    </row>
    <row r="54" spans="2:10" x14ac:dyDescent="0.25">
      <c r="B54" s="48"/>
      <c r="C54" s="48"/>
      <c r="D54" s="48"/>
      <c r="E54" s="48"/>
      <c r="F54" s="48"/>
      <c r="G54" s="48"/>
      <c r="H54" s="48"/>
      <c r="I54" s="48"/>
      <c r="J54" s="48"/>
    </row>
    <row r="55" spans="2:10" x14ac:dyDescent="0.25">
      <c r="B55" s="48"/>
      <c r="C55" s="48"/>
      <c r="D55" s="48"/>
      <c r="E55" s="48"/>
      <c r="F55" s="48"/>
      <c r="G55" s="48"/>
      <c r="H55" s="48"/>
      <c r="I55" s="48"/>
      <c r="J55" s="48"/>
    </row>
    <row r="56" spans="2:10" x14ac:dyDescent="0.25">
      <c r="B56" s="48"/>
      <c r="C56" s="48"/>
      <c r="D56" s="48"/>
      <c r="E56" s="48"/>
      <c r="F56" s="48"/>
      <c r="G56" s="48"/>
      <c r="H56" s="48"/>
      <c r="I56" s="48"/>
      <c r="J56" s="48"/>
    </row>
    <row r="57" spans="2:10" x14ac:dyDescent="0.25">
      <c r="B57" s="48"/>
      <c r="C57" s="48"/>
      <c r="D57" s="48"/>
      <c r="E57" s="48"/>
      <c r="F57" s="48"/>
      <c r="G57" s="48"/>
      <c r="H57" s="48"/>
      <c r="I57" s="48"/>
      <c r="J57" s="48"/>
    </row>
    <row r="58" spans="2:10" x14ac:dyDescent="0.25">
      <c r="B58" s="48"/>
      <c r="C58" s="48"/>
      <c r="D58" s="48"/>
      <c r="E58" s="48"/>
      <c r="F58" s="48"/>
      <c r="G58" s="48"/>
      <c r="H58" s="48"/>
      <c r="I58" s="48"/>
      <c r="J58" s="48"/>
    </row>
    <row r="59" spans="2:10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x14ac:dyDescent="0.25">
      <c r="B60" s="48"/>
      <c r="C60" s="48"/>
      <c r="D60" s="48"/>
      <c r="E60" s="48"/>
      <c r="F60" s="48"/>
      <c r="G60" s="48"/>
      <c r="H60" s="48"/>
      <c r="I60" s="48"/>
      <c r="J60" s="48"/>
    </row>
    <row r="61" spans="2:10" x14ac:dyDescent="0.25">
      <c r="B61" s="48"/>
      <c r="C61" s="48"/>
      <c r="D61" s="48"/>
      <c r="E61" s="48"/>
      <c r="F61" s="48"/>
      <c r="G61" s="48"/>
      <c r="H61" s="48"/>
      <c r="I61" s="48"/>
      <c r="J61" s="48"/>
    </row>
    <row r="62" spans="2:10" x14ac:dyDescent="0.25">
      <c r="B62" s="48"/>
      <c r="C62" s="48"/>
      <c r="D62" s="48"/>
      <c r="E62" s="48"/>
      <c r="F62" s="48"/>
      <c r="G62" s="48"/>
      <c r="H62" s="48"/>
      <c r="I62" s="48"/>
      <c r="J62" s="48"/>
    </row>
    <row r="63" spans="2:10" x14ac:dyDescent="0.25">
      <c r="B63" s="48"/>
      <c r="C63" s="48"/>
      <c r="D63" s="48"/>
      <c r="E63" s="48"/>
      <c r="F63" s="48"/>
      <c r="G63" s="48"/>
      <c r="H63" s="48"/>
      <c r="I63" s="48"/>
      <c r="J63" s="48"/>
    </row>
    <row r="64" spans="2:10" x14ac:dyDescent="0.25">
      <c r="B64" s="48"/>
      <c r="C64" s="48"/>
      <c r="D64" s="48"/>
      <c r="E64" s="48"/>
      <c r="F64" s="48"/>
      <c r="G64" s="48"/>
      <c r="H64" s="48"/>
      <c r="I64" s="48"/>
      <c r="J64" s="48"/>
    </row>
    <row r="65" spans="2:10" x14ac:dyDescent="0.25">
      <c r="B65" s="48"/>
      <c r="C65" s="48"/>
      <c r="D65" s="48"/>
      <c r="E65" s="48"/>
      <c r="F65" s="48"/>
      <c r="G65" s="48"/>
      <c r="H65" s="48"/>
      <c r="I65" s="48"/>
      <c r="J65" s="48"/>
    </row>
    <row r="66" spans="2:10" x14ac:dyDescent="0.25">
      <c r="B66" s="48"/>
      <c r="C66" s="48"/>
      <c r="D66" s="48"/>
      <c r="E66" s="48"/>
      <c r="F66" s="48"/>
      <c r="G66" s="48"/>
      <c r="H66" s="48"/>
      <c r="I66" s="48"/>
      <c r="J66" s="48"/>
    </row>
    <row r="67" spans="2:10" x14ac:dyDescent="0.25">
      <c r="B67" s="48"/>
      <c r="C67" s="48"/>
      <c r="D67" s="48"/>
      <c r="E67" s="48"/>
      <c r="F67" s="48"/>
      <c r="G67" s="48"/>
      <c r="H67" s="48"/>
      <c r="I67" s="48"/>
      <c r="J67" s="48"/>
    </row>
    <row r="68" spans="2:10" x14ac:dyDescent="0.25">
      <c r="B68" s="48"/>
      <c r="C68" s="48"/>
      <c r="D68" s="48"/>
      <c r="E68" s="48"/>
      <c r="F68" s="48"/>
      <c r="G68" s="48"/>
      <c r="H68" s="48"/>
      <c r="I68" s="48"/>
      <c r="J68" s="48"/>
    </row>
    <row r="69" spans="2:10" x14ac:dyDescent="0.25">
      <c r="B69" s="48"/>
      <c r="C69" s="48"/>
      <c r="D69" s="48"/>
      <c r="E69" s="48"/>
      <c r="F69" s="48"/>
      <c r="G69" s="48"/>
      <c r="H69" s="48"/>
      <c r="I69" s="48"/>
      <c r="J69" s="48"/>
    </row>
    <row r="70" spans="2:10" x14ac:dyDescent="0.25">
      <c r="B70" s="48"/>
      <c r="C70" s="48"/>
      <c r="D70" s="48"/>
      <c r="E70" s="48"/>
      <c r="F70" s="48"/>
      <c r="G70" s="48"/>
      <c r="H70" s="48"/>
      <c r="I70" s="48"/>
      <c r="J70" s="48"/>
    </row>
    <row r="71" spans="2:10" x14ac:dyDescent="0.25">
      <c r="B71" s="48"/>
      <c r="C71" s="48"/>
      <c r="D71" s="48"/>
      <c r="E71" s="48"/>
      <c r="F71" s="48"/>
      <c r="G71" s="48"/>
      <c r="H71" s="48"/>
      <c r="I71" s="48"/>
      <c r="J71" s="48"/>
    </row>
    <row r="72" spans="2:10" x14ac:dyDescent="0.25">
      <c r="B72" s="48"/>
      <c r="C72" s="48"/>
      <c r="D72" s="48"/>
      <c r="E72" s="48"/>
      <c r="F72" s="48"/>
      <c r="G72" s="48"/>
      <c r="H72" s="48"/>
      <c r="I72" s="48"/>
      <c r="J72" s="48"/>
    </row>
    <row r="73" spans="2:10" x14ac:dyDescent="0.25">
      <c r="B73" s="48"/>
      <c r="C73" s="48"/>
      <c r="D73" s="48"/>
      <c r="E73" s="48"/>
      <c r="F73" s="48"/>
      <c r="G73" s="48"/>
      <c r="H73" s="48"/>
      <c r="I73" s="48"/>
      <c r="J73" s="48"/>
    </row>
    <row r="74" spans="2:10" x14ac:dyDescent="0.25">
      <c r="B74" s="48"/>
      <c r="C74" s="48"/>
      <c r="D74" s="48"/>
      <c r="E74" s="48"/>
      <c r="F74" s="48"/>
      <c r="G74" s="48"/>
      <c r="H74" s="48"/>
      <c r="I74" s="48"/>
      <c r="J74" s="48"/>
    </row>
    <row r="75" spans="2:10" x14ac:dyDescent="0.25">
      <c r="B75" s="48"/>
      <c r="C75" s="48"/>
      <c r="D75" s="48"/>
      <c r="E75" s="48"/>
      <c r="F75" s="48"/>
      <c r="G75" s="48"/>
      <c r="H75" s="48"/>
      <c r="I75" s="48"/>
      <c r="J75" s="48"/>
    </row>
    <row r="76" spans="2:10" x14ac:dyDescent="0.25">
      <c r="B76" s="48"/>
      <c r="C76" s="48"/>
      <c r="D76" s="48"/>
      <c r="E76" s="48"/>
      <c r="F76" s="48"/>
      <c r="G76" s="48"/>
      <c r="H76" s="48"/>
      <c r="I76" s="48"/>
      <c r="J76" s="48"/>
    </row>
    <row r="77" spans="2:10" x14ac:dyDescent="0.25">
      <c r="B77" s="48"/>
      <c r="C77" s="48"/>
      <c r="D77" s="48"/>
      <c r="E77" s="48"/>
      <c r="F77" s="48"/>
      <c r="G77" s="48"/>
      <c r="H77" s="48"/>
      <c r="I77" s="48"/>
      <c r="J77" s="48"/>
    </row>
    <row r="78" spans="2:10" x14ac:dyDescent="0.25">
      <c r="B78" s="48"/>
      <c r="C78" s="48"/>
      <c r="D78" s="48"/>
      <c r="E78" s="48"/>
      <c r="F78" s="48"/>
      <c r="G78" s="48"/>
      <c r="H78" s="48"/>
      <c r="I78" s="48"/>
      <c r="J78" s="48"/>
    </row>
    <row r="79" spans="2:10" x14ac:dyDescent="0.25">
      <c r="B79" s="48"/>
      <c r="C79" s="48"/>
      <c r="D79" s="48"/>
      <c r="E79" s="48"/>
      <c r="F79" s="48"/>
      <c r="G79" s="48"/>
      <c r="H79" s="48"/>
      <c r="I79" s="48"/>
      <c r="J79" s="48"/>
    </row>
    <row r="80" spans="2:10" x14ac:dyDescent="0.25">
      <c r="B80" s="48"/>
      <c r="C80" s="48"/>
      <c r="D80" s="48"/>
      <c r="E80" s="48"/>
      <c r="F80" s="48"/>
      <c r="G80" s="48"/>
      <c r="H80" s="48"/>
      <c r="I80" s="48"/>
      <c r="J80" s="48"/>
    </row>
    <row r="81" spans="2:10" x14ac:dyDescent="0.25">
      <c r="B81" s="48"/>
      <c r="C81" s="48"/>
      <c r="D81" s="48"/>
      <c r="E81" s="48"/>
      <c r="F81" s="48"/>
      <c r="G81" s="48"/>
      <c r="H81" s="48"/>
      <c r="I81" s="48"/>
      <c r="J81" s="48"/>
    </row>
    <row r="82" spans="2:10" x14ac:dyDescent="0.25">
      <c r="B82" s="48"/>
      <c r="C82" s="48"/>
      <c r="D82" s="48"/>
      <c r="E82" s="48"/>
      <c r="F82" s="48"/>
      <c r="G82" s="48"/>
      <c r="H82" s="48"/>
      <c r="I82" s="48"/>
      <c r="J82" s="48"/>
    </row>
    <row r="83" spans="2:10" x14ac:dyDescent="0.25">
      <c r="B83" s="48"/>
      <c r="C83" s="48"/>
      <c r="D83" s="48"/>
      <c r="E83" s="48"/>
      <c r="F83" s="48"/>
      <c r="G83" s="48"/>
      <c r="H83" s="48"/>
      <c r="I83" s="48"/>
      <c r="J83" s="48"/>
    </row>
    <row r="84" spans="2:10" x14ac:dyDescent="0.25">
      <c r="B84" s="48"/>
      <c r="C84" s="48"/>
      <c r="D84" s="48"/>
      <c r="E84" s="48"/>
      <c r="F84" s="48"/>
      <c r="G84" s="48"/>
      <c r="H84" s="48"/>
      <c r="I84" s="48"/>
      <c r="J84" s="48"/>
    </row>
    <row r="85" spans="2:10" x14ac:dyDescent="0.25">
      <c r="B85" s="48"/>
      <c r="C85" s="48"/>
      <c r="D85" s="48"/>
      <c r="E85" s="48"/>
      <c r="F85" s="48"/>
      <c r="G85" s="48"/>
      <c r="H85" s="48"/>
      <c r="I85" s="48"/>
      <c r="J85" s="48"/>
    </row>
    <row r="86" spans="2:10" x14ac:dyDescent="0.25">
      <c r="B86" s="48"/>
      <c r="C86" s="48"/>
      <c r="D86" s="48"/>
      <c r="E86" s="48"/>
      <c r="F86" s="48"/>
      <c r="G86" s="48"/>
      <c r="H86" s="48"/>
      <c r="I86" s="48"/>
      <c r="J86" s="48"/>
    </row>
    <row r="87" spans="2:10" x14ac:dyDescent="0.25">
      <c r="B87" s="48"/>
      <c r="C87" s="48"/>
      <c r="D87" s="48"/>
      <c r="E87" s="48"/>
      <c r="F87" s="48"/>
      <c r="G87" s="48"/>
      <c r="H87" s="48"/>
      <c r="I87" s="48"/>
      <c r="J87" s="48"/>
    </row>
    <row r="88" spans="2:10" x14ac:dyDescent="0.25">
      <c r="B88" s="48"/>
      <c r="C88" s="48"/>
      <c r="D88" s="48"/>
      <c r="E88" s="48"/>
      <c r="F88" s="48"/>
      <c r="G88" s="48"/>
      <c r="H88" s="48"/>
      <c r="I88" s="48"/>
      <c r="J88" s="48"/>
    </row>
    <row r="89" spans="2:10" x14ac:dyDescent="0.25">
      <c r="B89" s="48"/>
      <c r="C89" s="48"/>
      <c r="D89" s="48"/>
      <c r="E89" s="48"/>
      <c r="F89" s="48"/>
      <c r="G89" s="48"/>
      <c r="H89" s="48"/>
      <c r="I89" s="48"/>
      <c r="J89" s="48"/>
    </row>
    <row r="90" spans="2:10" x14ac:dyDescent="0.25">
      <c r="B90" s="48"/>
      <c r="C90" s="48"/>
      <c r="D90" s="48"/>
      <c r="E90" s="48"/>
      <c r="F90" s="48"/>
      <c r="G90" s="48"/>
      <c r="H90" s="48"/>
      <c r="I90" s="48"/>
      <c r="J90" s="48"/>
    </row>
    <row r="91" spans="2:10" x14ac:dyDescent="0.25">
      <c r="B91" s="48"/>
      <c r="C91" s="48"/>
      <c r="D91" s="48"/>
      <c r="E91" s="48"/>
      <c r="F91" s="48"/>
      <c r="G91" s="48"/>
      <c r="H91" s="48"/>
      <c r="I91" s="48"/>
      <c r="J91" s="48"/>
    </row>
    <row r="92" spans="2:10" x14ac:dyDescent="0.25">
      <c r="B92" s="48"/>
      <c r="C92" s="48"/>
      <c r="D92" s="48"/>
      <c r="E92" s="48"/>
      <c r="F92" s="48"/>
      <c r="G92" s="48"/>
      <c r="H92" s="48"/>
      <c r="I92" s="48"/>
      <c r="J92" s="48"/>
    </row>
    <row r="93" spans="2:10" x14ac:dyDescent="0.25">
      <c r="B93" s="48"/>
      <c r="C93" s="48"/>
      <c r="D93" s="48"/>
      <c r="E93" s="48"/>
      <c r="F93" s="48"/>
      <c r="G93" s="48"/>
      <c r="H93" s="48"/>
      <c r="I93" s="48"/>
      <c r="J93" s="48"/>
    </row>
    <row r="94" spans="2:10" x14ac:dyDescent="0.25">
      <c r="B94" s="48"/>
      <c r="C94" s="48"/>
      <c r="D94" s="48"/>
      <c r="E94" s="48"/>
      <c r="F94" s="48"/>
      <c r="G94" s="48"/>
      <c r="H94" s="48"/>
      <c r="I94" s="48"/>
      <c r="J94" s="48"/>
    </row>
    <row r="95" spans="2:10" x14ac:dyDescent="0.25">
      <c r="B95" s="48"/>
      <c r="C95" s="48"/>
      <c r="D95" s="48"/>
      <c r="E95" s="48"/>
      <c r="F95" s="48"/>
      <c r="G95" s="48"/>
      <c r="H95" s="48"/>
      <c r="I95" s="48"/>
      <c r="J95" s="48"/>
    </row>
    <row r="96" spans="2:10" x14ac:dyDescent="0.25">
      <c r="B96" s="48"/>
      <c r="C96" s="48"/>
      <c r="D96" s="48"/>
      <c r="E96" s="48"/>
      <c r="F96" s="48"/>
      <c r="G96" s="48"/>
      <c r="H96" s="48"/>
      <c r="I96" s="48"/>
      <c r="J96" s="48"/>
    </row>
    <row r="97" spans="2:10" x14ac:dyDescent="0.25">
      <c r="B97" s="48"/>
      <c r="C97" s="48"/>
      <c r="D97" s="48"/>
      <c r="E97" s="48"/>
      <c r="F97" s="48"/>
      <c r="G97" s="48"/>
      <c r="H97" s="48"/>
      <c r="I97" s="48"/>
      <c r="J97" s="48"/>
    </row>
    <row r="98" spans="2:10" x14ac:dyDescent="0.25">
      <c r="B98" s="48"/>
      <c r="C98" s="48"/>
      <c r="D98" s="48"/>
      <c r="E98" s="48"/>
      <c r="F98" s="48"/>
      <c r="G98" s="48"/>
      <c r="H98" s="48"/>
      <c r="I98" s="48"/>
      <c r="J98" s="48"/>
    </row>
    <row r="99" spans="2:10" x14ac:dyDescent="0.25">
      <c r="B99" s="48"/>
      <c r="C99" s="48"/>
      <c r="D99" s="48"/>
      <c r="E99" s="48"/>
      <c r="F99" s="48"/>
      <c r="G99" s="48"/>
      <c r="H99" s="48"/>
      <c r="I99" s="48"/>
      <c r="J99" s="48"/>
    </row>
    <row r="100" spans="2:10" x14ac:dyDescent="0.25">
      <c r="B100" s="48"/>
      <c r="C100" s="48"/>
      <c r="D100" s="48"/>
      <c r="E100" s="48"/>
      <c r="F100" s="48"/>
      <c r="G100" s="48"/>
      <c r="H100" s="48"/>
      <c r="I100" s="48"/>
      <c r="J100" s="48"/>
    </row>
    <row r="101" spans="2:10" x14ac:dyDescent="0.25">
      <c r="B101" s="48"/>
      <c r="C101" s="48"/>
      <c r="D101" s="48"/>
      <c r="E101" s="48"/>
      <c r="F101" s="48"/>
      <c r="G101" s="48"/>
      <c r="H101" s="48"/>
      <c r="I101" s="48"/>
      <c r="J101" s="48"/>
    </row>
    <row r="102" spans="2:10" x14ac:dyDescent="0.25">
      <c r="B102" s="48"/>
      <c r="C102" s="48"/>
      <c r="D102" s="48"/>
      <c r="E102" s="48"/>
      <c r="F102" s="48"/>
      <c r="G102" s="48"/>
      <c r="H102" s="48"/>
      <c r="I102" s="48"/>
      <c r="J102" s="48"/>
    </row>
  </sheetData>
  <mergeCells count="1">
    <mergeCell ref="H1:I1"/>
  </mergeCells>
  <conditionalFormatting sqref="B1">
    <cfRule type="cellIs" dxfId="80" priority="1" operator="equal">
      <formula>"Incomplete"</formula>
    </cfRule>
    <cfRule type="cellIs" dxfId="79" priority="2" operator="equal">
      <formula>"Flag for Review"</formula>
    </cfRule>
    <cfRule type="cellIs" dxfId="78" priority="3" operator="equal">
      <formula>"Finished"</formula>
    </cfRule>
  </conditionalFormatting>
  <dataValidations count="2">
    <dataValidation type="decimal" allowBlank="1" showInputMessage="1" showErrorMessage="1" sqref="A8:A13 A16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91"/>
  <sheetViews>
    <sheetView zoomScaleNormal="100" workbookViewId="0"/>
  </sheetViews>
  <sheetFormatPr defaultColWidth="9.140625" defaultRowHeight="15" x14ac:dyDescent="0.25"/>
  <cols>
    <col min="1" max="1" width="9.140625" style="22"/>
    <col min="2" max="2" width="16" style="22" bestFit="1" customWidth="1"/>
    <col min="3" max="3" width="12.42578125" style="22" bestFit="1" customWidth="1"/>
    <col min="4" max="4" width="10.28515625" style="22" customWidth="1"/>
    <col min="5" max="8" width="9.140625" style="22"/>
    <col min="9" max="9" width="13.7109375" style="22" customWidth="1"/>
    <col min="10" max="16384" width="9.140625" style="22"/>
  </cols>
  <sheetData>
    <row r="1" spans="1:22" x14ac:dyDescent="0.25">
      <c r="A1" s="7">
        <v>3</v>
      </c>
      <c r="B1" s="33" t="s">
        <v>12</v>
      </c>
      <c r="C1" s="21"/>
      <c r="D1" s="21"/>
      <c r="E1" s="21"/>
      <c r="F1" s="21"/>
      <c r="G1" s="21"/>
      <c r="H1" s="641" t="s">
        <v>24</v>
      </c>
      <c r="I1" s="644"/>
      <c r="K1" s="1" t="s">
        <v>183</v>
      </c>
      <c r="L1" s="537" t="s">
        <v>666</v>
      </c>
      <c r="M1"/>
      <c r="N1"/>
      <c r="O1"/>
      <c r="P1"/>
      <c r="Q1"/>
      <c r="R1"/>
      <c r="S1"/>
      <c r="T1"/>
      <c r="U1"/>
      <c r="V1"/>
    </row>
    <row r="2" spans="1:22" x14ac:dyDescent="0.25">
      <c r="A2" s="23"/>
      <c r="B2" s="20"/>
      <c r="C2" s="20"/>
      <c r="D2" s="20"/>
      <c r="E2" s="20"/>
      <c r="F2" s="20"/>
      <c r="G2" s="20"/>
      <c r="H2" s="20"/>
      <c r="I2" s="24"/>
      <c r="K2"/>
      <c r="L2"/>
      <c r="M2"/>
      <c r="N2"/>
      <c r="O2"/>
      <c r="P2"/>
      <c r="Q2"/>
      <c r="R2"/>
      <c r="S2"/>
      <c r="T2"/>
      <c r="U2"/>
      <c r="V2"/>
    </row>
    <row r="3" spans="1:22" x14ac:dyDescent="0.25">
      <c r="A3" s="8" t="s">
        <v>13</v>
      </c>
      <c r="B3" s="18"/>
      <c r="C3" s="18"/>
      <c r="D3" s="18"/>
      <c r="E3" s="18"/>
      <c r="F3" s="18"/>
      <c r="G3" s="18"/>
      <c r="H3" s="18"/>
      <c r="I3" s="19"/>
      <c r="J3" s="48"/>
      <c r="K3" s="233" t="s">
        <v>2</v>
      </c>
      <c r="L3" t="s">
        <v>184</v>
      </c>
      <c r="M3"/>
      <c r="N3"/>
      <c r="O3"/>
      <c r="P3"/>
      <c r="Q3"/>
      <c r="R3"/>
      <c r="S3"/>
      <c r="T3"/>
      <c r="U3"/>
      <c r="V3"/>
    </row>
    <row r="4" spans="1:22" x14ac:dyDescent="0.25">
      <c r="A4" s="9">
        <f>INDEX('Point Grid'!B:B,MATCH('3'!A1,'Point Grid'!A:A,0))</f>
        <v>1.5</v>
      </c>
      <c r="B4" s="18"/>
      <c r="C4" s="18"/>
      <c r="D4" s="18"/>
      <c r="E4" s="18"/>
      <c r="F4" s="18"/>
      <c r="G4" s="18"/>
      <c r="H4" s="18"/>
      <c r="I4" s="19"/>
      <c r="J4" s="48"/>
      <c r="K4"/>
      <c r="L4"/>
      <c r="M4"/>
      <c r="N4"/>
      <c r="O4"/>
      <c r="P4"/>
      <c r="Q4"/>
      <c r="R4"/>
      <c r="S4"/>
      <c r="T4"/>
      <c r="U4"/>
      <c r="V4"/>
    </row>
    <row r="5" spans="1:22" ht="15" customHeight="1" x14ac:dyDescent="0.25">
      <c r="A5" s="23"/>
      <c r="B5" s="18"/>
      <c r="C5" s="18"/>
      <c r="D5" s="18"/>
      <c r="E5" s="18"/>
      <c r="F5" s="18"/>
      <c r="G5" s="18"/>
      <c r="H5" s="18"/>
      <c r="I5" s="19"/>
      <c r="J5" s="48"/>
      <c r="K5"/>
      <c r="L5" s="538" t="s">
        <v>716</v>
      </c>
      <c r="M5"/>
      <c r="N5"/>
      <c r="O5"/>
      <c r="P5"/>
      <c r="Q5"/>
      <c r="R5"/>
      <c r="S5"/>
      <c r="T5"/>
      <c r="U5"/>
      <c r="V5"/>
    </row>
    <row r="6" spans="1:22" ht="15" customHeight="1" x14ac:dyDescent="0.25">
      <c r="A6" s="28" t="s">
        <v>2</v>
      </c>
      <c r="B6" s="18" t="s">
        <v>706</v>
      </c>
      <c r="C6" s="18"/>
      <c r="D6" s="18"/>
      <c r="E6" s="18"/>
      <c r="F6" s="18"/>
      <c r="G6" s="18"/>
      <c r="H6" s="18"/>
      <c r="I6" s="19"/>
      <c r="J6" s="48"/>
      <c r="K6"/>
      <c r="L6" s="101" t="s">
        <v>717</v>
      </c>
      <c r="M6"/>
      <c r="N6"/>
      <c r="O6"/>
      <c r="P6"/>
      <c r="Q6"/>
      <c r="R6"/>
      <c r="S6"/>
      <c r="T6"/>
      <c r="U6"/>
      <c r="V6"/>
    </row>
    <row r="7" spans="1:22" ht="15" customHeight="1" thickBot="1" x14ac:dyDescent="0.3">
      <c r="A7" s="9">
        <f>INDEX('Point Grid'!$C$8:$I$32,MATCH($A$1,'Point Grid'!$A$8:$A$32,0),MATCH(A6,'Point Grid'!$C$7:$I$7,0))</f>
        <v>1.5</v>
      </c>
      <c r="B7" s="18" t="s">
        <v>707</v>
      </c>
      <c r="C7" s="18"/>
      <c r="D7" s="18"/>
      <c r="E7" s="18"/>
      <c r="F7" s="18"/>
      <c r="G7" s="18"/>
      <c r="H7" s="18"/>
      <c r="I7" s="19"/>
      <c r="J7" s="48"/>
      <c r="K7" s="233"/>
      <c r="L7" s="101" t="s">
        <v>708</v>
      </c>
      <c r="M7"/>
      <c r="N7"/>
      <c r="O7"/>
      <c r="P7"/>
      <c r="Q7"/>
      <c r="R7"/>
      <c r="S7"/>
      <c r="T7"/>
      <c r="U7"/>
      <c r="V7"/>
    </row>
    <row r="8" spans="1:22" ht="15" customHeight="1" thickBot="1" x14ac:dyDescent="0.3">
      <c r="A8" s="5"/>
      <c r="B8" s="18"/>
      <c r="C8" s="18"/>
      <c r="D8" s="18"/>
      <c r="E8" s="18"/>
      <c r="F8" s="18"/>
      <c r="G8" s="18"/>
      <c r="H8" s="18"/>
      <c r="I8" s="19"/>
      <c r="J8" s="48"/>
      <c r="K8"/>
      <c r="L8" s="101"/>
      <c r="M8"/>
      <c r="N8"/>
      <c r="O8"/>
      <c r="P8"/>
      <c r="Q8"/>
      <c r="R8"/>
      <c r="S8"/>
      <c r="T8"/>
      <c r="U8"/>
      <c r="V8"/>
    </row>
    <row r="9" spans="1:22" x14ac:dyDescent="0.25">
      <c r="A9" s="23"/>
      <c r="B9" s="18"/>
      <c r="C9" s="18"/>
      <c r="D9" s="18"/>
      <c r="E9" s="18"/>
      <c r="F9" s="18"/>
      <c r="G9" s="18"/>
      <c r="H9" s="18"/>
      <c r="I9" s="19"/>
      <c r="J9" s="48"/>
      <c r="K9" s="233"/>
      <c r="L9" s="101" t="s">
        <v>714</v>
      </c>
      <c r="M9"/>
      <c r="N9"/>
      <c r="O9"/>
      <c r="P9"/>
      <c r="Q9"/>
      <c r="R9"/>
      <c r="S9"/>
      <c r="T9"/>
      <c r="U9"/>
      <c r="V9"/>
    </row>
    <row r="10" spans="1:22" ht="15.75" thickBot="1" x14ac:dyDescent="0.3">
      <c r="A10" s="25"/>
      <c r="B10" s="49"/>
      <c r="C10" s="49"/>
      <c r="D10" s="49"/>
      <c r="E10" s="49"/>
      <c r="F10" s="49"/>
      <c r="G10" s="49"/>
      <c r="H10" s="49"/>
      <c r="I10" s="50"/>
      <c r="J10" s="48"/>
      <c r="K10"/>
      <c r="L10" s="101" t="s">
        <v>715</v>
      </c>
      <c r="M10"/>
      <c r="N10"/>
      <c r="O10"/>
      <c r="P10"/>
      <c r="Q10"/>
      <c r="R10"/>
      <c r="S10"/>
      <c r="T10"/>
      <c r="U10"/>
      <c r="V10"/>
    </row>
    <row r="11" spans="1:22" x14ac:dyDescent="0.25">
      <c r="J11" s="48"/>
      <c r="K11"/>
      <c r="L11" s="101" t="s">
        <v>709</v>
      </c>
      <c r="M11"/>
      <c r="N11"/>
      <c r="O11"/>
      <c r="P11"/>
      <c r="Q11"/>
      <c r="R11"/>
      <c r="S11"/>
      <c r="T11"/>
      <c r="U11"/>
      <c r="V11"/>
    </row>
    <row r="12" spans="1:22" x14ac:dyDescent="0.25">
      <c r="B12" s="48"/>
      <c r="C12" s="48"/>
      <c r="D12" s="48"/>
      <c r="E12" s="48"/>
      <c r="F12" s="48"/>
      <c r="G12" s="48"/>
      <c r="H12" s="48"/>
      <c r="I12" s="48"/>
      <c r="J12" s="48"/>
      <c r="K12"/>
      <c r="L12" s="101"/>
      <c r="M12"/>
      <c r="N12"/>
      <c r="O12"/>
      <c r="P12"/>
      <c r="Q12"/>
      <c r="R12"/>
      <c r="S12"/>
      <c r="T12"/>
      <c r="U12"/>
      <c r="V12"/>
    </row>
    <row r="13" spans="1:22" x14ac:dyDescent="0.25">
      <c r="J13" s="48"/>
      <c r="K13"/>
      <c r="L13" s="101" t="s">
        <v>713</v>
      </c>
      <c r="M13"/>
      <c r="N13"/>
      <c r="O13"/>
      <c r="P13"/>
      <c r="Q13"/>
      <c r="R13"/>
      <c r="S13"/>
      <c r="T13"/>
      <c r="U13"/>
      <c r="V13"/>
    </row>
    <row r="14" spans="1:22" x14ac:dyDescent="0.25">
      <c r="J14" s="48"/>
      <c r="K14"/>
      <c r="L14" s="101" t="s">
        <v>718</v>
      </c>
      <c r="M14"/>
      <c r="N14"/>
      <c r="O14"/>
      <c r="P14"/>
      <c r="Q14"/>
      <c r="R14"/>
      <c r="S14"/>
      <c r="T14"/>
      <c r="U14"/>
      <c r="V14"/>
    </row>
    <row r="15" spans="1:22" x14ac:dyDescent="0.25">
      <c r="J15" s="48"/>
      <c r="K15"/>
      <c r="L15" s="101" t="s">
        <v>719</v>
      </c>
      <c r="M15"/>
      <c r="N15"/>
      <c r="O15"/>
      <c r="P15"/>
      <c r="Q15"/>
      <c r="R15"/>
      <c r="S15"/>
      <c r="T15"/>
      <c r="U15"/>
      <c r="V15"/>
    </row>
    <row r="16" spans="1:22" x14ac:dyDescent="0.25">
      <c r="J16" s="48"/>
      <c r="K16"/>
      <c r="L16" s="101"/>
      <c r="M16"/>
      <c r="N16"/>
      <c r="O16"/>
      <c r="P16"/>
      <c r="Q16"/>
      <c r="R16"/>
      <c r="S16"/>
      <c r="T16"/>
      <c r="U16"/>
      <c r="V16"/>
    </row>
    <row r="17" spans="2:22" x14ac:dyDescent="0.25">
      <c r="J17" s="48"/>
      <c r="K17"/>
      <c r="L17" s="101" t="s">
        <v>711</v>
      </c>
      <c r="M17"/>
      <c r="N17"/>
      <c r="O17"/>
      <c r="P17"/>
      <c r="Q17"/>
      <c r="R17"/>
      <c r="S17"/>
      <c r="T17"/>
      <c r="U17"/>
      <c r="V17"/>
    </row>
    <row r="18" spans="2:22" x14ac:dyDescent="0.25">
      <c r="J18" s="48"/>
      <c r="K18"/>
      <c r="L18" t="s">
        <v>712</v>
      </c>
      <c r="M18"/>
      <c r="N18"/>
      <c r="O18"/>
      <c r="P18"/>
      <c r="Q18"/>
      <c r="R18"/>
      <c r="S18"/>
      <c r="T18"/>
      <c r="U18"/>
      <c r="V18"/>
    </row>
    <row r="19" spans="2:22" x14ac:dyDescent="0.25">
      <c r="J19" s="48"/>
      <c r="K19"/>
      <c r="L19" t="s">
        <v>710</v>
      </c>
      <c r="M19"/>
      <c r="N19"/>
      <c r="O19"/>
      <c r="P19"/>
      <c r="Q19"/>
      <c r="R19"/>
      <c r="S19"/>
      <c r="T19"/>
      <c r="U19"/>
      <c r="V19"/>
    </row>
    <row r="20" spans="2:22" x14ac:dyDescent="0.25">
      <c r="J20" s="48"/>
      <c r="K20"/>
      <c r="L20"/>
      <c r="M20"/>
      <c r="N20"/>
      <c r="O20"/>
      <c r="P20"/>
      <c r="Q20"/>
      <c r="R20"/>
      <c r="S20"/>
      <c r="T20"/>
      <c r="U20"/>
      <c r="V20"/>
    </row>
    <row r="21" spans="2:22" x14ac:dyDescent="0.25">
      <c r="J21" s="48"/>
      <c r="K21"/>
      <c r="L21"/>
      <c r="M21"/>
      <c r="N21"/>
      <c r="O21"/>
      <c r="P21"/>
      <c r="Q21"/>
      <c r="R21"/>
      <c r="S21"/>
      <c r="T21"/>
      <c r="U21"/>
      <c r="V21"/>
    </row>
    <row r="22" spans="2:22" x14ac:dyDescent="0.25">
      <c r="J22" s="48"/>
      <c r="K22"/>
      <c r="L22"/>
      <c r="M22"/>
      <c r="N22"/>
      <c r="O22"/>
      <c r="P22"/>
      <c r="Q22"/>
      <c r="R22"/>
      <c r="S22"/>
      <c r="T22"/>
      <c r="U22"/>
      <c r="V22"/>
    </row>
    <row r="23" spans="2:22" x14ac:dyDescent="0.25">
      <c r="B23" s="48"/>
      <c r="C23" s="48"/>
      <c r="D23" s="48"/>
      <c r="E23" s="48"/>
      <c r="F23" s="48"/>
      <c r="G23" s="48"/>
      <c r="H23" s="48"/>
      <c r="I23" s="48"/>
      <c r="J23" s="48"/>
      <c r="K23" s="233"/>
      <c r="L23"/>
      <c r="M23"/>
      <c r="N23"/>
      <c r="O23"/>
      <c r="P23"/>
      <c r="Q23"/>
      <c r="R23"/>
      <c r="S23"/>
      <c r="T23"/>
      <c r="U23"/>
      <c r="V23"/>
    </row>
    <row r="24" spans="2:22" x14ac:dyDescent="0.25">
      <c r="B24" s="48"/>
      <c r="C24" s="48"/>
      <c r="D24" s="48"/>
      <c r="E24" s="48"/>
      <c r="F24" s="48"/>
      <c r="G24" s="48"/>
      <c r="H24" s="48"/>
      <c r="I24" s="48"/>
      <c r="J24" s="48"/>
      <c r="K24"/>
      <c r="L24"/>
      <c r="M24"/>
      <c r="N24"/>
      <c r="O24"/>
      <c r="P24"/>
      <c r="Q24"/>
      <c r="R24"/>
      <c r="S24"/>
      <c r="T24"/>
      <c r="U24"/>
      <c r="V24"/>
    </row>
    <row r="25" spans="2:22" x14ac:dyDescent="0.25">
      <c r="B25" s="48"/>
      <c r="C25" s="48"/>
      <c r="D25" s="48"/>
      <c r="E25" s="48"/>
      <c r="F25" s="48"/>
      <c r="G25" s="48"/>
      <c r="H25" s="48"/>
      <c r="I25" s="48"/>
      <c r="J25" s="48"/>
      <c r="K25"/>
      <c r="L25"/>
      <c r="M25"/>
      <c r="N25"/>
      <c r="O25"/>
      <c r="P25"/>
      <c r="Q25"/>
      <c r="R25"/>
      <c r="S25"/>
      <c r="T25"/>
      <c r="U25"/>
      <c r="V25"/>
    </row>
    <row r="26" spans="2:22" x14ac:dyDescent="0.25">
      <c r="B26" s="48"/>
      <c r="C26" s="48"/>
      <c r="D26" s="48"/>
      <c r="E26" s="48"/>
      <c r="F26" s="48"/>
      <c r="G26" s="48"/>
      <c r="H26" s="48"/>
      <c r="I26" s="48"/>
      <c r="J26" s="48"/>
      <c r="K26"/>
      <c r="L26"/>
      <c r="M26"/>
      <c r="N26"/>
      <c r="O26"/>
      <c r="P26"/>
      <c r="Q26"/>
      <c r="R26"/>
      <c r="S26"/>
      <c r="T26"/>
      <c r="U26"/>
      <c r="V26"/>
    </row>
    <row r="27" spans="2:22" x14ac:dyDescent="0.25">
      <c r="B27" s="48"/>
      <c r="C27" s="48"/>
      <c r="D27" s="48"/>
      <c r="E27" s="48"/>
      <c r="F27" s="48"/>
      <c r="G27" s="48"/>
      <c r="H27" s="48"/>
      <c r="I27" s="48"/>
      <c r="J27" s="48"/>
      <c r="K27"/>
      <c r="L27"/>
      <c r="M27"/>
      <c r="N27"/>
      <c r="O27"/>
      <c r="P27"/>
      <c r="Q27"/>
      <c r="R27"/>
      <c r="S27"/>
      <c r="T27"/>
      <c r="U27"/>
      <c r="V27"/>
    </row>
    <row r="28" spans="2:22" x14ac:dyDescent="0.25">
      <c r="B28" s="48"/>
      <c r="C28" s="48"/>
      <c r="D28" s="48"/>
      <c r="E28" s="48"/>
      <c r="F28" s="48"/>
      <c r="G28" s="48"/>
      <c r="H28" s="48"/>
      <c r="I28" s="48"/>
      <c r="J28" s="48"/>
      <c r="K28"/>
      <c r="L28"/>
      <c r="M28"/>
      <c r="N28"/>
      <c r="O28"/>
      <c r="P28"/>
      <c r="Q28"/>
      <c r="R28"/>
      <c r="S28"/>
      <c r="T28"/>
      <c r="U28"/>
      <c r="V28"/>
    </row>
    <row r="29" spans="2:22" x14ac:dyDescent="0.25">
      <c r="B29" s="48"/>
      <c r="C29" s="48"/>
      <c r="D29" s="48"/>
      <c r="E29" s="48"/>
      <c r="F29" s="48"/>
      <c r="G29" s="48"/>
      <c r="H29" s="48"/>
      <c r="I29" s="48"/>
      <c r="J29" s="48"/>
      <c r="K29"/>
      <c r="L29"/>
      <c r="M29"/>
      <c r="N29"/>
      <c r="O29"/>
      <c r="P29"/>
      <c r="Q29"/>
      <c r="R29"/>
      <c r="S29"/>
      <c r="T29"/>
      <c r="U29"/>
      <c r="V29"/>
    </row>
    <row r="30" spans="2:22" x14ac:dyDescent="0.25">
      <c r="B30" s="48"/>
      <c r="C30" s="48"/>
      <c r="D30" s="48"/>
      <c r="E30" s="48"/>
      <c r="F30" s="48"/>
      <c r="G30" s="48"/>
      <c r="H30" s="48"/>
      <c r="I30" s="48"/>
      <c r="J30" s="48"/>
      <c r="K30"/>
      <c r="L30"/>
      <c r="M30"/>
      <c r="N30"/>
      <c r="O30"/>
      <c r="P30"/>
      <c r="Q30"/>
      <c r="R30"/>
      <c r="S30"/>
      <c r="T30"/>
      <c r="U30"/>
      <c r="V30"/>
    </row>
    <row r="31" spans="2:22" x14ac:dyDescent="0.25">
      <c r="B31" s="48"/>
      <c r="C31" s="48"/>
      <c r="D31" s="48"/>
      <c r="E31" s="48"/>
      <c r="F31" s="48"/>
      <c r="G31" s="48"/>
      <c r="H31" s="48"/>
      <c r="I31" s="48"/>
      <c r="J31" s="48"/>
      <c r="K31"/>
      <c r="L31"/>
      <c r="M31"/>
      <c r="N31"/>
      <c r="O31"/>
      <c r="P31"/>
      <c r="Q31"/>
      <c r="R31"/>
      <c r="S31"/>
      <c r="T31"/>
      <c r="U31"/>
      <c r="V31"/>
    </row>
    <row r="32" spans="2:22" x14ac:dyDescent="0.25">
      <c r="B32" s="48"/>
      <c r="C32" s="48"/>
      <c r="D32" s="48"/>
      <c r="E32" s="48"/>
      <c r="F32" s="48"/>
      <c r="G32" s="48"/>
      <c r="H32" s="48"/>
      <c r="I32" s="48"/>
      <c r="J32" s="48"/>
      <c r="K32"/>
      <c r="L32"/>
      <c r="M32"/>
      <c r="N32"/>
      <c r="O32"/>
      <c r="P32"/>
      <c r="Q32"/>
      <c r="R32"/>
      <c r="S32"/>
      <c r="T32"/>
      <c r="U32"/>
      <c r="V32"/>
    </row>
    <row r="33" spans="2:22" x14ac:dyDescent="0.25">
      <c r="B33" s="48"/>
      <c r="C33" s="48"/>
      <c r="D33" s="48"/>
      <c r="E33" s="48"/>
      <c r="F33" s="48"/>
      <c r="G33" s="48"/>
      <c r="H33" s="48"/>
      <c r="I33" s="48"/>
      <c r="J33" s="48"/>
      <c r="K33"/>
      <c r="L33"/>
      <c r="M33"/>
      <c r="N33"/>
      <c r="O33"/>
      <c r="P33"/>
      <c r="Q33"/>
      <c r="R33"/>
      <c r="S33"/>
      <c r="T33"/>
      <c r="U33"/>
      <c r="V33"/>
    </row>
    <row r="34" spans="2:22" x14ac:dyDescent="0.25">
      <c r="B34" s="48"/>
      <c r="C34" s="48"/>
      <c r="D34" s="48"/>
      <c r="E34" s="48"/>
      <c r="F34" s="48"/>
      <c r="G34" s="48"/>
      <c r="H34" s="48"/>
      <c r="I34" s="48"/>
      <c r="J34" s="48"/>
      <c r="K34"/>
      <c r="L34"/>
      <c r="M34"/>
      <c r="N34"/>
      <c r="O34"/>
      <c r="P34"/>
      <c r="Q34"/>
      <c r="R34"/>
      <c r="S34"/>
      <c r="T34"/>
      <c r="U34"/>
      <c r="V34"/>
    </row>
    <row r="35" spans="2:22" x14ac:dyDescent="0.25">
      <c r="B35" s="48"/>
      <c r="C35" s="48"/>
      <c r="D35" s="48"/>
      <c r="E35" s="48"/>
      <c r="F35" s="48"/>
      <c r="G35" s="48"/>
      <c r="H35" s="48"/>
      <c r="I35" s="48"/>
      <c r="J35" s="48"/>
      <c r="K35"/>
      <c r="L35"/>
      <c r="M35"/>
      <c r="N35"/>
      <c r="O35"/>
      <c r="P35"/>
      <c r="Q35"/>
      <c r="R35"/>
      <c r="S35"/>
      <c r="T35"/>
      <c r="U35"/>
      <c r="V35"/>
    </row>
    <row r="36" spans="2:22" x14ac:dyDescent="0.25">
      <c r="B36" s="48"/>
      <c r="C36" s="48"/>
      <c r="D36" s="48"/>
      <c r="E36" s="48"/>
      <c r="F36" s="48"/>
      <c r="G36" s="48"/>
      <c r="H36" s="48"/>
      <c r="I36" s="48"/>
      <c r="J36" s="48"/>
      <c r="K36"/>
      <c r="L36"/>
      <c r="M36"/>
      <c r="N36"/>
      <c r="O36"/>
      <c r="P36"/>
      <c r="Q36"/>
      <c r="R36"/>
      <c r="S36"/>
      <c r="T36"/>
      <c r="U36"/>
      <c r="V36"/>
    </row>
    <row r="37" spans="2:22" x14ac:dyDescent="0.25">
      <c r="B37" s="48"/>
      <c r="C37" s="48"/>
      <c r="D37" s="48"/>
      <c r="E37" s="48"/>
      <c r="F37" s="48"/>
      <c r="G37" s="48"/>
      <c r="H37" s="48"/>
      <c r="I37" s="48"/>
      <c r="J37" s="48"/>
    </row>
    <row r="38" spans="2:22" x14ac:dyDescent="0.25">
      <c r="B38" s="48"/>
      <c r="C38" s="48"/>
      <c r="D38" s="48"/>
      <c r="E38" s="48"/>
      <c r="F38" s="48"/>
      <c r="G38" s="48"/>
      <c r="H38" s="48"/>
      <c r="I38" s="48"/>
      <c r="J38" s="48"/>
    </row>
    <row r="39" spans="2:22" x14ac:dyDescent="0.25">
      <c r="B39" s="48"/>
      <c r="C39" s="48"/>
      <c r="D39" s="48"/>
      <c r="E39" s="48"/>
      <c r="F39" s="48"/>
      <c r="G39" s="48"/>
      <c r="H39" s="48"/>
      <c r="I39" s="48"/>
      <c r="J39" s="48"/>
    </row>
    <row r="40" spans="2:22" x14ac:dyDescent="0.25">
      <c r="B40" s="48"/>
      <c r="C40" s="48"/>
      <c r="D40" s="48"/>
      <c r="E40" s="48"/>
      <c r="F40" s="48"/>
      <c r="G40" s="48"/>
      <c r="H40" s="48"/>
      <c r="I40" s="48"/>
      <c r="J40" s="48"/>
    </row>
    <row r="41" spans="2:22" x14ac:dyDescent="0.25">
      <c r="B41" s="48"/>
      <c r="C41" s="48"/>
      <c r="D41" s="48"/>
      <c r="E41" s="48"/>
      <c r="F41" s="48"/>
      <c r="G41" s="48"/>
      <c r="H41" s="48"/>
      <c r="I41" s="48"/>
      <c r="J41" s="48"/>
    </row>
    <row r="42" spans="2:22" x14ac:dyDescent="0.25">
      <c r="B42" s="48"/>
      <c r="C42" s="48"/>
      <c r="D42" s="48"/>
      <c r="E42" s="48"/>
      <c r="F42" s="48"/>
      <c r="G42" s="48"/>
      <c r="H42" s="48"/>
      <c r="I42" s="48"/>
      <c r="J42" s="48"/>
    </row>
    <row r="43" spans="2:22" x14ac:dyDescent="0.25">
      <c r="B43" s="48"/>
      <c r="C43" s="48"/>
      <c r="D43" s="48"/>
      <c r="E43" s="48"/>
      <c r="F43" s="48"/>
      <c r="G43" s="48"/>
      <c r="H43" s="48"/>
      <c r="I43" s="48"/>
      <c r="J43" s="48"/>
    </row>
    <row r="44" spans="2:22" x14ac:dyDescent="0.25">
      <c r="B44" s="48"/>
      <c r="C44" s="48"/>
      <c r="D44" s="48"/>
      <c r="E44" s="48"/>
      <c r="F44" s="48"/>
      <c r="G44" s="48"/>
      <c r="H44" s="48"/>
      <c r="I44" s="48"/>
      <c r="J44" s="48"/>
    </row>
    <row r="45" spans="2:22" x14ac:dyDescent="0.25">
      <c r="B45" s="48"/>
      <c r="C45" s="48"/>
      <c r="D45" s="48"/>
      <c r="E45" s="48"/>
      <c r="F45" s="48"/>
      <c r="G45" s="48"/>
      <c r="H45" s="48"/>
      <c r="I45" s="48"/>
      <c r="J45" s="48"/>
    </row>
    <row r="46" spans="2:22" x14ac:dyDescent="0.25">
      <c r="B46" s="48"/>
      <c r="C46" s="48"/>
      <c r="D46" s="48"/>
      <c r="E46" s="48"/>
      <c r="F46" s="48"/>
      <c r="G46" s="48"/>
      <c r="H46" s="48"/>
      <c r="I46" s="48"/>
      <c r="J46" s="48"/>
    </row>
    <row r="47" spans="2:22" x14ac:dyDescent="0.25">
      <c r="B47" s="48"/>
      <c r="C47" s="48"/>
      <c r="D47" s="48"/>
      <c r="E47" s="48"/>
      <c r="F47" s="48"/>
      <c r="G47" s="48"/>
      <c r="H47" s="48"/>
      <c r="I47" s="48"/>
      <c r="J47" s="48"/>
    </row>
    <row r="48" spans="2:22" x14ac:dyDescent="0.25">
      <c r="B48" s="48"/>
      <c r="C48" s="48"/>
      <c r="D48" s="48"/>
      <c r="E48" s="48"/>
      <c r="F48" s="48"/>
      <c r="G48" s="48"/>
      <c r="H48" s="48"/>
      <c r="I48" s="48"/>
      <c r="J48" s="48"/>
    </row>
    <row r="49" spans="2:10" x14ac:dyDescent="0.25">
      <c r="B49" s="48"/>
      <c r="C49" s="48"/>
      <c r="D49" s="48"/>
      <c r="E49" s="48"/>
      <c r="F49" s="48"/>
      <c r="G49" s="48"/>
      <c r="H49" s="48"/>
      <c r="I49" s="48"/>
      <c r="J49" s="48"/>
    </row>
    <row r="50" spans="2:10" x14ac:dyDescent="0.25">
      <c r="B50" s="48"/>
      <c r="C50" s="48"/>
      <c r="D50" s="48"/>
      <c r="E50" s="48"/>
      <c r="F50" s="48"/>
      <c r="G50" s="48"/>
      <c r="H50" s="48"/>
      <c r="I50" s="48"/>
      <c r="J50" s="48"/>
    </row>
    <row r="51" spans="2:10" x14ac:dyDescent="0.25">
      <c r="B51" s="48"/>
      <c r="C51" s="48"/>
      <c r="D51" s="48"/>
      <c r="E51" s="48"/>
      <c r="F51" s="48"/>
      <c r="G51" s="48"/>
      <c r="H51" s="48"/>
      <c r="I51" s="48"/>
      <c r="J51" s="48"/>
    </row>
    <row r="52" spans="2:10" x14ac:dyDescent="0.25">
      <c r="B52" s="48"/>
      <c r="C52" s="48"/>
      <c r="D52" s="48"/>
      <c r="E52" s="48"/>
      <c r="F52" s="48"/>
      <c r="G52" s="48"/>
      <c r="H52" s="48"/>
      <c r="I52" s="48"/>
      <c r="J52" s="48"/>
    </row>
    <row r="53" spans="2:10" x14ac:dyDescent="0.25">
      <c r="B53" s="48"/>
      <c r="C53" s="48"/>
      <c r="D53" s="48"/>
      <c r="E53" s="48"/>
      <c r="F53" s="48"/>
      <c r="G53" s="48"/>
      <c r="H53" s="48"/>
      <c r="I53" s="48"/>
      <c r="J53" s="48"/>
    </row>
    <row r="54" spans="2:10" x14ac:dyDescent="0.25">
      <c r="B54" s="48"/>
      <c r="C54" s="48"/>
      <c r="D54" s="48"/>
      <c r="E54" s="48"/>
      <c r="F54" s="48"/>
      <c r="G54" s="48"/>
      <c r="H54" s="48"/>
      <c r="I54" s="48"/>
      <c r="J54" s="48"/>
    </row>
    <row r="55" spans="2:10" x14ac:dyDescent="0.25">
      <c r="B55" s="48"/>
      <c r="C55" s="48"/>
      <c r="D55" s="48"/>
      <c r="E55" s="48"/>
      <c r="F55" s="48"/>
      <c r="G55" s="48"/>
      <c r="H55" s="48"/>
      <c r="I55" s="48"/>
      <c r="J55" s="48"/>
    </row>
    <row r="56" spans="2:10" x14ac:dyDescent="0.25">
      <c r="B56" s="48"/>
      <c r="C56" s="48"/>
      <c r="D56" s="48"/>
      <c r="E56" s="48"/>
      <c r="F56" s="48"/>
      <c r="G56" s="48"/>
      <c r="H56" s="48"/>
      <c r="I56" s="48"/>
      <c r="J56" s="48"/>
    </row>
    <row r="57" spans="2:10" x14ac:dyDescent="0.25">
      <c r="B57" s="48"/>
      <c r="C57" s="48"/>
      <c r="D57" s="48"/>
      <c r="E57" s="48"/>
      <c r="F57" s="48"/>
      <c r="G57" s="48"/>
      <c r="H57" s="48"/>
      <c r="I57" s="48"/>
      <c r="J57" s="48"/>
    </row>
    <row r="58" spans="2:10" x14ac:dyDescent="0.25">
      <c r="B58" s="48"/>
      <c r="C58" s="48"/>
      <c r="D58" s="48"/>
      <c r="E58" s="48"/>
      <c r="F58" s="48"/>
      <c r="G58" s="48"/>
      <c r="H58" s="48"/>
      <c r="I58" s="48"/>
      <c r="J58" s="48"/>
    </row>
    <row r="59" spans="2:10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x14ac:dyDescent="0.25">
      <c r="B60" s="48"/>
      <c r="C60" s="48"/>
      <c r="D60" s="48"/>
      <c r="E60" s="48"/>
      <c r="F60" s="48"/>
      <c r="G60" s="48"/>
      <c r="H60" s="48"/>
      <c r="I60" s="48"/>
      <c r="J60" s="48"/>
    </row>
    <row r="61" spans="2:10" x14ac:dyDescent="0.25">
      <c r="B61" s="48"/>
      <c r="C61" s="48"/>
      <c r="D61" s="48"/>
      <c r="E61" s="48"/>
      <c r="F61" s="48"/>
      <c r="G61" s="48"/>
      <c r="H61" s="48"/>
      <c r="I61" s="48"/>
      <c r="J61" s="48"/>
    </row>
    <row r="62" spans="2:10" x14ac:dyDescent="0.25">
      <c r="B62" s="48"/>
      <c r="C62" s="48"/>
      <c r="D62" s="48"/>
      <c r="E62" s="48"/>
      <c r="F62" s="48"/>
      <c r="G62" s="48"/>
      <c r="H62" s="48"/>
      <c r="I62" s="48"/>
      <c r="J62" s="48"/>
    </row>
    <row r="63" spans="2:10" x14ac:dyDescent="0.25">
      <c r="B63" s="48"/>
      <c r="C63" s="48"/>
      <c r="D63" s="48"/>
      <c r="E63" s="48"/>
      <c r="F63" s="48"/>
      <c r="G63" s="48"/>
      <c r="H63" s="48"/>
      <c r="I63" s="48"/>
      <c r="J63" s="48"/>
    </row>
    <row r="64" spans="2:10" x14ac:dyDescent="0.25">
      <c r="B64" s="48"/>
      <c r="C64" s="48"/>
      <c r="D64" s="48"/>
      <c r="E64" s="48"/>
      <c r="F64" s="48"/>
      <c r="G64" s="48"/>
      <c r="H64" s="48"/>
      <c r="I64" s="48"/>
      <c r="J64" s="48"/>
    </row>
    <row r="65" spans="2:10" x14ac:dyDescent="0.25">
      <c r="B65" s="48"/>
      <c r="C65" s="48"/>
      <c r="D65" s="48"/>
      <c r="E65" s="48"/>
      <c r="F65" s="48"/>
      <c r="G65" s="48"/>
      <c r="H65" s="48"/>
      <c r="I65" s="48"/>
      <c r="J65" s="48"/>
    </row>
    <row r="66" spans="2:10" x14ac:dyDescent="0.25">
      <c r="B66" s="48"/>
      <c r="C66" s="48"/>
      <c r="D66" s="48"/>
      <c r="E66" s="48"/>
      <c r="F66" s="48"/>
      <c r="G66" s="48"/>
      <c r="H66" s="48"/>
      <c r="I66" s="48"/>
      <c r="J66" s="48"/>
    </row>
    <row r="67" spans="2:10" x14ac:dyDescent="0.25">
      <c r="B67" s="48"/>
      <c r="C67" s="48"/>
      <c r="D67" s="48"/>
      <c r="E67" s="48"/>
      <c r="F67" s="48"/>
      <c r="G67" s="48"/>
      <c r="H67" s="48"/>
      <c r="I67" s="48"/>
      <c r="J67" s="48"/>
    </row>
    <row r="68" spans="2:10" x14ac:dyDescent="0.25">
      <c r="B68" s="48"/>
      <c r="C68" s="48"/>
      <c r="D68" s="48"/>
      <c r="E68" s="48"/>
      <c r="F68" s="48"/>
      <c r="G68" s="48"/>
      <c r="H68" s="48"/>
      <c r="I68" s="48"/>
      <c r="J68" s="48"/>
    </row>
    <row r="69" spans="2:10" x14ac:dyDescent="0.25">
      <c r="B69" s="48"/>
      <c r="C69" s="48"/>
      <c r="D69" s="48"/>
      <c r="E69" s="48"/>
      <c r="F69" s="48"/>
      <c r="G69" s="48"/>
      <c r="H69" s="48"/>
      <c r="I69" s="48"/>
      <c r="J69" s="48"/>
    </row>
    <row r="70" spans="2:10" x14ac:dyDescent="0.25">
      <c r="B70" s="48"/>
      <c r="C70" s="48"/>
      <c r="D70" s="48"/>
      <c r="E70" s="48"/>
      <c r="F70" s="48"/>
      <c r="G70" s="48"/>
      <c r="H70" s="48"/>
      <c r="I70" s="48"/>
      <c r="J70" s="48"/>
    </row>
    <row r="71" spans="2:10" x14ac:dyDescent="0.25">
      <c r="B71" s="48"/>
      <c r="C71" s="48"/>
      <c r="D71" s="48"/>
      <c r="E71" s="48"/>
      <c r="F71" s="48"/>
      <c r="G71" s="48"/>
      <c r="H71" s="48"/>
      <c r="I71" s="48"/>
      <c r="J71" s="48"/>
    </row>
    <row r="72" spans="2:10" x14ac:dyDescent="0.25">
      <c r="B72" s="48"/>
      <c r="C72" s="48"/>
      <c r="D72" s="48"/>
      <c r="E72" s="48"/>
      <c r="F72" s="48"/>
      <c r="G72" s="48"/>
      <c r="H72" s="48"/>
      <c r="I72" s="48"/>
      <c r="J72" s="48"/>
    </row>
    <row r="73" spans="2:10" x14ac:dyDescent="0.25">
      <c r="B73" s="48"/>
      <c r="C73" s="48"/>
      <c r="D73" s="48"/>
      <c r="E73" s="48"/>
      <c r="F73" s="48"/>
      <c r="G73" s="48"/>
      <c r="H73" s="48"/>
      <c r="I73" s="48"/>
      <c r="J73" s="48"/>
    </row>
    <row r="74" spans="2:10" x14ac:dyDescent="0.25">
      <c r="B74" s="48"/>
      <c r="C74" s="48"/>
      <c r="D74" s="48"/>
      <c r="E74" s="48"/>
      <c r="F74" s="48"/>
      <c r="G74" s="48"/>
      <c r="H74" s="48"/>
      <c r="I74" s="48"/>
      <c r="J74" s="48"/>
    </row>
    <row r="75" spans="2:10" x14ac:dyDescent="0.25">
      <c r="B75" s="48"/>
      <c r="C75" s="48"/>
      <c r="D75" s="48"/>
      <c r="E75" s="48"/>
      <c r="F75" s="48"/>
      <c r="G75" s="48"/>
      <c r="H75" s="48"/>
      <c r="I75" s="48"/>
      <c r="J75" s="48"/>
    </row>
    <row r="76" spans="2:10" x14ac:dyDescent="0.25">
      <c r="B76" s="48"/>
      <c r="C76" s="48"/>
      <c r="D76" s="48"/>
      <c r="E76" s="48"/>
      <c r="F76" s="48"/>
      <c r="G76" s="48"/>
      <c r="H76" s="48"/>
      <c r="I76" s="48"/>
      <c r="J76" s="48"/>
    </row>
    <row r="77" spans="2:10" x14ac:dyDescent="0.25">
      <c r="B77" s="48"/>
      <c r="C77" s="48"/>
      <c r="D77" s="48"/>
      <c r="E77" s="48"/>
      <c r="F77" s="48"/>
      <c r="G77" s="48"/>
      <c r="H77" s="48"/>
      <c r="I77" s="48"/>
      <c r="J77" s="48"/>
    </row>
    <row r="78" spans="2:10" x14ac:dyDescent="0.25">
      <c r="B78" s="48"/>
      <c r="C78" s="48"/>
      <c r="D78" s="48"/>
      <c r="E78" s="48"/>
      <c r="F78" s="48"/>
      <c r="G78" s="48"/>
      <c r="H78" s="48"/>
      <c r="I78" s="48"/>
      <c r="J78" s="48"/>
    </row>
    <row r="79" spans="2:10" x14ac:dyDescent="0.25">
      <c r="B79" s="48"/>
      <c r="C79" s="48"/>
      <c r="D79" s="48"/>
      <c r="E79" s="48"/>
      <c r="F79" s="48"/>
      <c r="G79" s="48"/>
      <c r="H79" s="48"/>
      <c r="I79" s="48"/>
      <c r="J79" s="48"/>
    </row>
    <row r="80" spans="2:10" x14ac:dyDescent="0.25">
      <c r="B80" s="48"/>
      <c r="C80" s="48"/>
      <c r="D80" s="48"/>
      <c r="E80" s="48"/>
      <c r="F80" s="48"/>
      <c r="G80" s="48"/>
      <c r="H80" s="48"/>
      <c r="I80" s="48"/>
      <c r="J80" s="48"/>
    </row>
    <row r="81" spans="2:10" x14ac:dyDescent="0.25">
      <c r="B81" s="48"/>
      <c r="C81" s="48"/>
      <c r="D81" s="48"/>
      <c r="E81" s="48"/>
      <c r="F81" s="48"/>
      <c r="G81" s="48"/>
      <c r="H81" s="48"/>
      <c r="I81" s="48"/>
      <c r="J81" s="48"/>
    </row>
    <row r="82" spans="2:10" x14ac:dyDescent="0.25">
      <c r="B82" s="48"/>
      <c r="C82" s="48"/>
      <c r="D82" s="48"/>
      <c r="E82" s="48"/>
      <c r="F82" s="48"/>
      <c r="G82" s="48"/>
      <c r="H82" s="48"/>
      <c r="I82" s="48"/>
      <c r="J82" s="48"/>
    </row>
    <row r="83" spans="2:10" x14ac:dyDescent="0.25">
      <c r="B83" s="48"/>
      <c r="C83" s="48"/>
      <c r="D83" s="48"/>
      <c r="E83" s="48"/>
      <c r="F83" s="48"/>
      <c r="G83" s="48"/>
      <c r="H83" s="48"/>
      <c r="I83" s="48"/>
      <c r="J83" s="48"/>
    </row>
    <row r="84" spans="2:10" x14ac:dyDescent="0.25">
      <c r="B84" s="48"/>
      <c r="C84" s="48"/>
      <c r="D84" s="48"/>
      <c r="E84" s="48"/>
      <c r="F84" s="48"/>
      <c r="G84" s="48"/>
      <c r="H84" s="48"/>
      <c r="I84" s="48"/>
      <c r="J84" s="48"/>
    </row>
    <row r="85" spans="2:10" x14ac:dyDescent="0.25">
      <c r="B85" s="48"/>
      <c r="C85" s="48"/>
      <c r="D85" s="48"/>
      <c r="E85" s="48"/>
      <c r="F85" s="48"/>
      <c r="G85" s="48"/>
      <c r="H85" s="48"/>
      <c r="I85" s="48"/>
      <c r="J85" s="48"/>
    </row>
    <row r="86" spans="2:10" x14ac:dyDescent="0.25">
      <c r="B86" s="48"/>
      <c r="C86" s="48"/>
      <c r="D86" s="48"/>
      <c r="E86" s="48"/>
      <c r="F86" s="48"/>
      <c r="G86" s="48"/>
      <c r="H86" s="48"/>
      <c r="I86" s="48"/>
      <c r="J86" s="48"/>
    </row>
    <row r="87" spans="2:10" x14ac:dyDescent="0.25">
      <c r="B87" s="48"/>
      <c r="C87" s="48"/>
      <c r="D87" s="48"/>
      <c r="E87" s="48"/>
      <c r="F87" s="48"/>
      <c r="G87" s="48"/>
      <c r="H87" s="48"/>
      <c r="I87" s="48"/>
      <c r="J87" s="48"/>
    </row>
    <row r="88" spans="2:10" x14ac:dyDescent="0.25">
      <c r="B88" s="48"/>
      <c r="C88" s="48"/>
      <c r="D88" s="48"/>
      <c r="E88" s="48"/>
      <c r="F88" s="48"/>
      <c r="G88" s="48"/>
      <c r="H88" s="48"/>
      <c r="I88" s="48"/>
      <c r="J88" s="48"/>
    </row>
    <row r="89" spans="2:10" x14ac:dyDescent="0.25">
      <c r="B89" s="48"/>
      <c r="C89" s="48"/>
      <c r="D89" s="48"/>
      <c r="E89" s="48"/>
      <c r="F89" s="48"/>
      <c r="G89" s="48"/>
      <c r="H89" s="48"/>
      <c r="I89" s="48"/>
      <c r="J89" s="48"/>
    </row>
    <row r="90" spans="2:10" x14ac:dyDescent="0.25">
      <c r="B90" s="48"/>
      <c r="C90" s="48"/>
      <c r="D90" s="48"/>
      <c r="E90" s="48"/>
      <c r="F90" s="48"/>
      <c r="G90" s="48"/>
      <c r="H90" s="48"/>
      <c r="I90" s="48"/>
      <c r="J90" s="48"/>
    </row>
    <row r="91" spans="2:10" x14ac:dyDescent="0.25">
      <c r="B91" s="48"/>
      <c r="C91" s="48"/>
      <c r="D91" s="48"/>
      <c r="E91" s="48"/>
      <c r="F91" s="48"/>
      <c r="G91" s="48"/>
      <c r="H91" s="48"/>
      <c r="I91" s="48"/>
      <c r="J91" s="48"/>
    </row>
  </sheetData>
  <mergeCells count="1">
    <mergeCell ref="H1:I1"/>
  </mergeCells>
  <conditionalFormatting sqref="B1">
    <cfRule type="cellIs" dxfId="77" priority="1" operator="equal">
      <formula>"Incomplete"</formula>
    </cfRule>
    <cfRule type="cellIs" dxfId="76" priority="2" operator="equal">
      <formula>"Flag for Review"</formula>
    </cfRule>
    <cfRule type="cellIs" dxfId="75" priority="3" operator="equal">
      <formula>"Finished"</formula>
    </cfRule>
  </conditionalFormatting>
  <dataValidations count="2">
    <dataValidation type="decimal" allowBlank="1" showInputMessage="1" showErrorMessage="1" sqref="A8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V87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2" width="16.7109375" style="22" customWidth="1"/>
    <col min="3" max="9" width="9.42578125" style="22" customWidth="1"/>
    <col min="10" max="10" width="10.7109375" style="22" customWidth="1"/>
    <col min="13" max="13" width="9.42578125" customWidth="1"/>
    <col min="15" max="15" width="9.42578125" customWidth="1"/>
    <col min="17" max="16384" width="9.140625" style="22"/>
  </cols>
  <sheetData>
    <row r="1" spans="1:20" x14ac:dyDescent="0.25">
      <c r="A1" s="7">
        <v>4</v>
      </c>
      <c r="B1" s="33" t="s">
        <v>12</v>
      </c>
      <c r="C1" s="21"/>
      <c r="D1" s="21"/>
      <c r="E1" s="21"/>
      <c r="F1" s="21"/>
      <c r="G1" s="21"/>
      <c r="H1" s="641" t="s">
        <v>24</v>
      </c>
      <c r="I1" s="644"/>
      <c r="K1" s="1" t="s">
        <v>183</v>
      </c>
      <c r="L1" s="539" t="s">
        <v>667</v>
      </c>
    </row>
    <row r="2" spans="1:20" x14ac:dyDescent="0.25">
      <c r="A2" s="23"/>
      <c r="B2" s="20"/>
      <c r="C2" s="20"/>
      <c r="D2" s="20"/>
      <c r="E2" s="20"/>
      <c r="F2" s="20"/>
      <c r="G2" s="20"/>
      <c r="H2" s="20"/>
      <c r="I2" s="24"/>
      <c r="Q2"/>
      <c r="R2"/>
      <c r="S2"/>
      <c r="T2"/>
    </row>
    <row r="3" spans="1:20" x14ac:dyDescent="0.25">
      <c r="A3" s="8" t="s">
        <v>13</v>
      </c>
      <c r="B3" s="18"/>
      <c r="C3" s="18"/>
      <c r="D3" s="18"/>
      <c r="E3" s="18"/>
      <c r="F3" s="18"/>
      <c r="G3" s="18"/>
      <c r="H3" s="18"/>
      <c r="I3" s="19"/>
      <c r="J3" s="48"/>
      <c r="K3" s="233" t="s">
        <v>2</v>
      </c>
      <c r="L3" s="1" t="s">
        <v>725</v>
      </c>
      <c r="Q3"/>
      <c r="R3"/>
      <c r="S3"/>
      <c r="T3"/>
    </row>
    <row r="4" spans="1:20" x14ac:dyDescent="0.25">
      <c r="A4" s="9">
        <f>INDEX('Point Grid'!B:B,MATCH('4'!A1,'Point Grid'!A:A,0))</f>
        <v>3.75</v>
      </c>
      <c r="B4" s="18"/>
      <c r="C4" s="18"/>
      <c r="D4" s="18"/>
      <c r="E4" s="18"/>
      <c r="F4" s="18"/>
      <c r="G4" s="18"/>
      <c r="H4" s="18"/>
      <c r="I4" s="19"/>
      <c r="J4" s="48"/>
      <c r="L4" t="s">
        <v>721</v>
      </c>
      <c r="Q4"/>
      <c r="R4"/>
      <c r="S4"/>
      <c r="T4"/>
    </row>
    <row r="5" spans="1:20" x14ac:dyDescent="0.25">
      <c r="A5" s="23"/>
      <c r="B5" s="51"/>
      <c r="C5" s="51"/>
      <c r="D5" s="51"/>
      <c r="E5" s="51"/>
      <c r="F5" s="51"/>
      <c r="G5" s="51"/>
      <c r="H5" s="51"/>
      <c r="I5" s="19"/>
      <c r="J5" s="48"/>
      <c r="L5" t="s">
        <v>722</v>
      </c>
      <c r="Q5"/>
      <c r="R5"/>
      <c r="S5"/>
      <c r="T5"/>
    </row>
    <row r="6" spans="1:20" x14ac:dyDescent="0.25">
      <c r="A6" s="28" t="s">
        <v>2</v>
      </c>
      <c r="B6" s="18" t="s">
        <v>720</v>
      </c>
      <c r="C6" s="18"/>
      <c r="D6" s="18"/>
      <c r="E6" s="18"/>
      <c r="F6" s="18"/>
      <c r="G6" s="18"/>
      <c r="H6" s="51"/>
      <c r="I6" s="19"/>
      <c r="J6" s="48"/>
      <c r="Q6"/>
      <c r="R6"/>
      <c r="S6"/>
      <c r="T6"/>
    </row>
    <row r="7" spans="1:20" ht="15.75" thickBot="1" x14ac:dyDescent="0.3">
      <c r="A7" s="9">
        <f>INDEX('Point Grid'!$C$8:$I$32,MATCH($A$1,'Point Grid'!$A$8:$A$32,0),MATCH(A6,'Point Grid'!$C$7:$I$7,0))</f>
        <v>0.25</v>
      </c>
      <c r="B7" s="18"/>
      <c r="C7" s="18"/>
      <c r="D7" s="18"/>
      <c r="E7" s="18"/>
      <c r="F7" s="18"/>
      <c r="G7" s="18"/>
      <c r="H7" s="18"/>
      <c r="I7" s="19"/>
      <c r="J7" s="48"/>
      <c r="L7" s="1" t="s">
        <v>726</v>
      </c>
      <c r="Q7"/>
      <c r="R7"/>
      <c r="S7"/>
      <c r="T7"/>
    </row>
    <row r="8" spans="1:20" ht="15.75" thickBot="1" x14ac:dyDescent="0.3">
      <c r="A8" s="5"/>
      <c r="B8" s="51"/>
      <c r="C8" s="51"/>
      <c r="D8" s="51"/>
      <c r="E8" s="51"/>
      <c r="F8" s="51"/>
      <c r="G8" s="51"/>
      <c r="H8" s="18"/>
      <c r="I8" s="19"/>
      <c r="J8" s="48"/>
      <c r="L8" t="s">
        <v>724</v>
      </c>
      <c r="Q8"/>
      <c r="R8"/>
      <c r="S8"/>
      <c r="T8"/>
    </row>
    <row r="9" spans="1:20" x14ac:dyDescent="0.25">
      <c r="A9" s="38"/>
      <c r="B9" s="18"/>
      <c r="C9" s="18"/>
      <c r="D9" s="18"/>
      <c r="E9" s="18"/>
      <c r="F9" s="18"/>
      <c r="G9" s="18"/>
      <c r="H9" s="18"/>
      <c r="I9" s="19"/>
      <c r="J9" s="48"/>
      <c r="L9" t="s">
        <v>723</v>
      </c>
      <c r="Q9"/>
      <c r="R9"/>
      <c r="S9"/>
      <c r="T9"/>
    </row>
    <row r="10" spans="1:20" x14ac:dyDescent="0.25">
      <c r="A10" s="28" t="s">
        <v>3</v>
      </c>
      <c r="B10" s="18" t="s">
        <v>727</v>
      </c>
      <c r="C10" s="18"/>
      <c r="D10" s="18"/>
      <c r="E10" s="18"/>
      <c r="F10" s="18"/>
      <c r="G10" s="18"/>
      <c r="H10" s="18"/>
      <c r="I10" s="19"/>
      <c r="J10" s="48"/>
      <c r="K10" s="233"/>
      <c r="Q10"/>
      <c r="R10"/>
      <c r="S10"/>
      <c r="T10"/>
    </row>
    <row r="11" spans="1:20" ht="14.25" customHeight="1" thickBot="1" x14ac:dyDescent="0.3">
      <c r="A11" s="9">
        <f>INDEX('Point Grid'!$C$8:$I$32,MATCH($A$1,'Point Grid'!$A$8:$A$32,0),MATCH(A10,'Point Grid'!$C$7:$I$7,0))</f>
        <v>1.5</v>
      </c>
      <c r="B11" s="18"/>
      <c r="C11" s="18"/>
      <c r="D11" s="18"/>
      <c r="E11" s="18"/>
      <c r="F11" s="18"/>
      <c r="G11" s="18"/>
      <c r="H11" s="18"/>
      <c r="I11" s="19"/>
      <c r="J11" s="48"/>
      <c r="K11" s="233" t="s">
        <v>3</v>
      </c>
      <c r="L11" s="1" t="s">
        <v>728</v>
      </c>
      <c r="M11" t="s">
        <v>729</v>
      </c>
      <c r="Q11"/>
      <c r="R11"/>
      <c r="S11"/>
      <c r="T11"/>
    </row>
    <row r="12" spans="1:20" ht="15.75" thickBot="1" x14ac:dyDescent="0.3">
      <c r="A12" s="5"/>
      <c r="B12" s="18"/>
      <c r="C12" s="18"/>
      <c r="D12" s="18"/>
      <c r="E12" s="18"/>
      <c r="F12" s="18"/>
      <c r="G12" s="18"/>
      <c r="H12" s="18"/>
      <c r="I12" s="19"/>
      <c r="J12" s="48"/>
      <c r="L12" t="s">
        <v>737</v>
      </c>
      <c r="Q12"/>
      <c r="R12"/>
      <c r="S12"/>
      <c r="T12"/>
    </row>
    <row r="13" spans="1:20" x14ac:dyDescent="0.25">
      <c r="A13" s="38"/>
      <c r="B13" s="81"/>
      <c r="C13" s="18"/>
      <c r="D13" s="18"/>
      <c r="E13" s="18"/>
      <c r="F13" s="18"/>
      <c r="G13" s="18"/>
      <c r="H13" s="18"/>
      <c r="I13" s="19"/>
      <c r="J13" s="48"/>
      <c r="Q13"/>
      <c r="R13"/>
      <c r="S13"/>
      <c r="T13"/>
    </row>
    <row r="14" spans="1:20" x14ac:dyDescent="0.25">
      <c r="A14" s="28" t="s">
        <v>4</v>
      </c>
      <c r="B14" s="51" t="s">
        <v>758</v>
      </c>
      <c r="C14" s="51"/>
      <c r="D14" s="51"/>
      <c r="E14" s="51"/>
      <c r="F14" s="51"/>
      <c r="G14" s="51"/>
      <c r="H14" s="51"/>
      <c r="I14" s="19"/>
      <c r="J14" s="48"/>
      <c r="L14" s="1" t="s">
        <v>730</v>
      </c>
      <c r="M14" t="s">
        <v>731</v>
      </c>
      <c r="Q14"/>
      <c r="R14"/>
      <c r="S14"/>
      <c r="T14"/>
    </row>
    <row r="15" spans="1:20" ht="15.75" thickBot="1" x14ac:dyDescent="0.3">
      <c r="A15" s="9">
        <f>INDEX('Point Grid'!$C$8:$I$32,MATCH($A$1,'Point Grid'!$A$8:$A$32,0),MATCH(A14,'Point Grid'!$C$7:$I$7,0))</f>
        <v>2</v>
      </c>
      <c r="B15" s="18" t="s">
        <v>759</v>
      </c>
      <c r="C15" s="18"/>
      <c r="D15" s="18"/>
      <c r="E15" s="18"/>
      <c r="F15" s="18"/>
      <c r="G15" s="18"/>
      <c r="H15" s="18"/>
      <c r="I15" s="19"/>
      <c r="J15" s="48"/>
      <c r="K15" s="233"/>
      <c r="L15" t="s">
        <v>732</v>
      </c>
      <c r="Q15"/>
      <c r="R15"/>
      <c r="S15"/>
      <c r="T15"/>
    </row>
    <row r="16" spans="1:20" ht="15.75" thickBot="1" x14ac:dyDescent="0.3">
      <c r="A16" s="5"/>
      <c r="B16" s="18"/>
      <c r="C16" s="18"/>
      <c r="D16" s="18"/>
      <c r="E16" s="18"/>
      <c r="F16" s="18"/>
      <c r="G16" s="18"/>
      <c r="H16" s="18"/>
      <c r="I16" s="19"/>
      <c r="J16" s="48"/>
      <c r="Q16"/>
      <c r="R16"/>
      <c r="S16"/>
      <c r="T16"/>
    </row>
    <row r="17" spans="1:22" x14ac:dyDescent="0.25">
      <c r="A17" s="28"/>
      <c r="B17" s="51"/>
      <c r="C17" s="549" t="s">
        <v>748</v>
      </c>
      <c r="D17" s="550"/>
      <c r="E17" s="551"/>
      <c r="F17" s="551">
        <v>6150</v>
      </c>
      <c r="G17" s="51"/>
      <c r="H17" s="51"/>
      <c r="I17" s="19"/>
      <c r="J17" s="48"/>
      <c r="L17" s="1" t="s">
        <v>733</v>
      </c>
      <c r="M17" t="s">
        <v>734</v>
      </c>
      <c r="Q17"/>
      <c r="R17"/>
      <c r="S17"/>
      <c r="T17"/>
    </row>
    <row r="18" spans="1:22" x14ac:dyDescent="0.25">
      <c r="A18" s="28"/>
      <c r="B18" s="51"/>
      <c r="C18" s="544" t="s">
        <v>738</v>
      </c>
      <c r="D18" s="51"/>
      <c r="E18" s="545"/>
      <c r="F18" s="564">
        <v>4050</v>
      </c>
      <c r="G18" s="51"/>
      <c r="H18" s="51"/>
      <c r="I18" s="19"/>
      <c r="J18" s="48"/>
      <c r="L18" t="s">
        <v>735</v>
      </c>
      <c r="Q18"/>
      <c r="R18"/>
      <c r="S18"/>
      <c r="T18"/>
    </row>
    <row r="19" spans="1:22" x14ac:dyDescent="0.25">
      <c r="A19" s="28"/>
      <c r="B19" s="51"/>
      <c r="C19" s="544" t="s">
        <v>739</v>
      </c>
      <c r="D19" s="51"/>
      <c r="E19" s="545"/>
      <c r="F19" s="564">
        <v>3250</v>
      </c>
      <c r="G19" s="51"/>
      <c r="H19" s="51"/>
      <c r="I19" s="19"/>
      <c r="J19" s="48"/>
      <c r="L19" t="s">
        <v>736</v>
      </c>
      <c r="Q19"/>
      <c r="R19"/>
      <c r="S19"/>
      <c r="T19"/>
    </row>
    <row r="20" spans="1:22" x14ac:dyDescent="0.25">
      <c r="A20" s="28"/>
      <c r="B20" s="51"/>
      <c r="C20" s="544" t="s">
        <v>740</v>
      </c>
      <c r="D20" s="51"/>
      <c r="E20" s="545"/>
      <c r="F20" s="564">
        <v>650</v>
      </c>
      <c r="G20" s="51"/>
      <c r="H20" s="51"/>
      <c r="I20" s="19"/>
      <c r="J20" s="48"/>
      <c r="Q20"/>
      <c r="R20"/>
      <c r="S20"/>
      <c r="T20"/>
    </row>
    <row r="21" spans="1:22" x14ac:dyDescent="0.25">
      <c r="A21" s="28"/>
      <c r="B21" s="51"/>
      <c r="C21" s="546" t="s">
        <v>741</v>
      </c>
      <c r="D21" s="547"/>
      <c r="E21" s="548"/>
      <c r="F21" s="565">
        <v>1950</v>
      </c>
      <c r="G21" s="51"/>
      <c r="H21" s="51"/>
      <c r="I21" s="19"/>
      <c r="J21" s="48"/>
      <c r="K21" s="233" t="s">
        <v>4</v>
      </c>
      <c r="L21" s="1" t="s">
        <v>751</v>
      </c>
      <c r="V21" s="540"/>
    </row>
    <row r="22" spans="1:22" x14ac:dyDescent="0.25">
      <c r="A22" s="28"/>
      <c r="B22" s="51"/>
      <c r="C22" s="51"/>
      <c r="D22" s="51"/>
      <c r="E22" s="51"/>
      <c r="F22" s="51"/>
      <c r="G22" s="51"/>
      <c r="H22" s="51"/>
      <c r="I22" s="19"/>
      <c r="J22" s="48"/>
    </row>
    <row r="23" spans="1:22" x14ac:dyDescent="0.25">
      <c r="A23" s="28"/>
      <c r="B23" s="51"/>
      <c r="C23" s="51"/>
      <c r="D23" s="51"/>
      <c r="E23" s="51"/>
      <c r="F23" s="51"/>
      <c r="G23" s="51"/>
      <c r="H23" s="51"/>
      <c r="I23" s="19"/>
      <c r="J23" s="48"/>
      <c r="L23" t="s">
        <v>742</v>
      </c>
      <c r="N23" s="233" t="s">
        <v>205</v>
      </c>
      <c r="O23" t="s">
        <v>743</v>
      </c>
      <c r="Q23"/>
      <c r="R23" s="233" t="s">
        <v>206</v>
      </c>
      <c r="S23" s="233" t="s">
        <v>744</v>
      </c>
      <c r="T23" s="233" t="s">
        <v>206</v>
      </c>
      <c r="U23" s="540" t="s">
        <v>745</v>
      </c>
    </row>
    <row r="24" spans="1:22" x14ac:dyDescent="0.25">
      <c r="A24" s="28"/>
      <c r="B24" s="51"/>
      <c r="C24" s="51"/>
      <c r="D24" s="51"/>
      <c r="E24" s="51"/>
      <c r="F24" s="51"/>
      <c r="G24" s="51"/>
      <c r="H24" s="51"/>
      <c r="I24" s="19"/>
      <c r="J24" s="48"/>
      <c r="N24" s="233" t="s">
        <v>205</v>
      </c>
      <c r="O24" s="233">
        <f>F21</f>
        <v>1950</v>
      </c>
      <c r="Q24"/>
      <c r="R24" s="233" t="s">
        <v>206</v>
      </c>
      <c r="S24" s="233">
        <f>F20</f>
        <v>650</v>
      </c>
      <c r="T24" s="233" t="s">
        <v>206</v>
      </c>
      <c r="U24" s="540">
        <f>F18</f>
        <v>4050</v>
      </c>
    </row>
    <row r="25" spans="1:22" x14ac:dyDescent="0.25">
      <c r="A25" s="28"/>
      <c r="B25" s="51"/>
      <c r="C25" s="51"/>
      <c r="D25" s="51"/>
      <c r="E25" s="51"/>
      <c r="F25" s="51"/>
      <c r="G25" s="51"/>
      <c r="H25" s="51"/>
      <c r="I25" s="19"/>
      <c r="J25" s="48"/>
      <c r="N25" s="233" t="s">
        <v>205</v>
      </c>
      <c r="O25" s="233">
        <f>O24+S24+U24</f>
        <v>6650</v>
      </c>
      <c r="Q25"/>
      <c r="R25"/>
      <c r="S25"/>
      <c r="T25"/>
    </row>
    <row r="26" spans="1:22" x14ac:dyDescent="0.25">
      <c r="A26" s="28"/>
      <c r="B26" s="51"/>
      <c r="C26" s="51"/>
      <c r="D26" s="51"/>
      <c r="E26" s="51"/>
      <c r="F26" s="51"/>
      <c r="G26" s="51"/>
      <c r="H26" s="51"/>
      <c r="I26" s="19"/>
      <c r="J26" s="48"/>
      <c r="Q26"/>
      <c r="R26"/>
      <c r="S26"/>
      <c r="T26"/>
    </row>
    <row r="27" spans="1:22" x14ac:dyDescent="0.25">
      <c r="A27" s="28"/>
      <c r="B27" s="51"/>
      <c r="C27" s="51"/>
      <c r="D27" s="51"/>
      <c r="E27" s="51"/>
      <c r="F27" s="51"/>
      <c r="G27" s="51"/>
      <c r="H27" s="51"/>
      <c r="I27" s="19"/>
      <c r="J27" s="48"/>
      <c r="L27" t="s">
        <v>746</v>
      </c>
      <c r="N27" s="233" t="s">
        <v>205</v>
      </c>
      <c r="O27" t="s">
        <v>743</v>
      </c>
      <c r="Q27"/>
      <c r="R27" s="233" t="s">
        <v>206</v>
      </c>
      <c r="S27" s="233" t="s">
        <v>744</v>
      </c>
      <c r="T27" s="233" t="s">
        <v>206</v>
      </c>
      <c r="U27" s="540" t="s">
        <v>747</v>
      </c>
    </row>
    <row r="28" spans="1:22" x14ac:dyDescent="0.25">
      <c r="A28" s="28"/>
      <c r="B28" s="51"/>
      <c r="C28" s="51"/>
      <c r="D28" s="51"/>
      <c r="E28" s="51"/>
      <c r="F28" s="51"/>
      <c r="G28" s="51"/>
      <c r="H28" s="51"/>
      <c r="I28" s="19"/>
      <c r="J28" s="48"/>
      <c r="N28" s="233" t="s">
        <v>205</v>
      </c>
      <c r="O28" s="233">
        <f>F21</f>
        <v>1950</v>
      </c>
      <c r="Q28"/>
      <c r="R28" s="233" t="s">
        <v>206</v>
      </c>
      <c r="S28" s="233">
        <f>F20</f>
        <v>650</v>
      </c>
      <c r="T28" s="233" t="s">
        <v>206</v>
      </c>
      <c r="U28" s="540">
        <f>F19</f>
        <v>3250</v>
      </c>
    </row>
    <row r="29" spans="1:22" x14ac:dyDescent="0.25">
      <c r="A29" s="28"/>
      <c r="B29" s="51"/>
      <c r="C29" s="51"/>
      <c r="D29" s="51"/>
      <c r="E29" s="51"/>
      <c r="F29" s="51"/>
      <c r="G29" s="51"/>
      <c r="H29" s="51"/>
      <c r="I29" s="19"/>
      <c r="J29" s="48"/>
      <c r="N29" s="233" t="s">
        <v>205</v>
      </c>
      <c r="O29" s="233">
        <f>O28+S28+U28</f>
        <v>5850</v>
      </c>
      <c r="Q29"/>
      <c r="R29"/>
      <c r="S29"/>
      <c r="T29"/>
    </row>
    <row r="30" spans="1:22" x14ac:dyDescent="0.25">
      <c r="A30" s="28"/>
      <c r="B30" s="51"/>
      <c r="C30" s="51"/>
      <c r="D30" s="51"/>
      <c r="E30" s="51"/>
      <c r="F30" s="51"/>
      <c r="G30" s="51"/>
      <c r="H30" s="51"/>
      <c r="I30" s="19"/>
      <c r="J30" s="48"/>
    </row>
    <row r="31" spans="1:22" x14ac:dyDescent="0.25">
      <c r="A31" s="28"/>
      <c r="B31" s="51"/>
      <c r="C31" s="51"/>
      <c r="D31" s="51"/>
      <c r="E31" s="51"/>
      <c r="F31" s="51"/>
      <c r="G31" s="51"/>
      <c r="H31" s="51"/>
      <c r="I31" s="19"/>
      <c r="J31" s="48"/>
      <c r="L31" s="1" t="s">
        <v>754</v>
      </c>
      <c r="T31" s="543" t="s">
        <v>753</v>
      </c>
      <c r="U31" s="542" t="s">
        <v>752</v>
      </c>
    </row>
    <row r="32" spans="1:22" ht="15.75" thickBot="1" x14ac:dyDescent="0.3">
      <c r="A32" s="39"/>
      <c r="B32" s="53"/>
      <c r="C32" s="53"/>
      <c r="D32" s="53"/>
      <c r="E32" s="53"/>
      <c r="F32" s="53"/>
      <c r="G32" s="53"/>
      <c r="H32" s="53"/>
      <c r="I32" s="59"/>
      <c r="J32" s="48"/>
    </row>
    <row r="33" spans="2:21" x14ac:dyDescent="0.25">
      <c r="B33" s="48"/>
      <c r="C33" s="48"/>
      <c r="D33" s="48"/>
      <c r="E33" s="48"/>
      <c r="F33" s="48"/>
      <c r="G33" s="48"/>
      <c r="H33" s="48"/>
      <c r="I33" s="48"/>
      <c r="J33" s="48"/>
      <c r="L33" t="s">
        <v>742</v>
      </c>
      <c r="N33" s="541" t="s">
        <v>749</v>
      </c>
      <c r="O33" t="s">
        <v>748</v>
      </c>
      <c r="T33" s="540" t="b">
        <f>IF(O25&lt;=F17,TRUE,FALSE)</f>
        <v>0</v>
      </c>
      <c r="U33" s="22" t="s">
        <v>755</v>
      </c>
    </row>
    <row r="34" spans="2:21" x14ac:dyDescent="0.25">
      <c r="B34" s="48"/>
      <c r="C34" s="48"/>
      <c r="D34" s="48"/>
      <c r="E34" s="48"/>
      <c r="F34" s="48"/>
      <c r="G34" s="48"/>
      <c r="H34" s="48"/>
      <c r="I34" s="48"/>
      <c r="J34" s="48"/>
      <c r="L34" t="s">
        <v>746</v>
      </c>
      <c r="N34" s="541" t="s">
        <v>749</v>
      </c>
      <c r="O34" t="s">
        <v>748</v>
      </c>
      <c r="Q34" s="540" t="s">
        <v>750</v>
      </c>
      <c r="R34" t="s">
        <v>742</v>
      </c>
      <c r="T34" s="540" t="b">
        <f>IF(AND(O29&lt;=F17,F17&lt;O25),TRUE,FALSE)</f>
        <v>1</v>
      </c>
      <c r="U34" s="22" t="s">
        <v>756</v>
      </c>
    </row>
    <row r="35" spans="2:21" x14ac:dyDescent="0.25">
      <c r="B35" s="48"/>
      <c r="C35" s="48"/>
      <c r="D35" s="48"/>
      <c r="E35" s="48"/>
      <c r="F35" s="48"/>
      <c r="G35" s="48"/>
      <c r="H35" s="48"/>
      <c r="I35" s="48"/>
      <c r="J35" s="48"/>
      <c r="L35" t="s">
        <v>748</v>
      </c>
      <c r="N35" s="540" t="s">
        <v>750</v>
      </c>
      <c r="O35" t="s">
        <v>746</v>
      </c>
      <c r="T35" s="540" t="b">
        <f>IF(F17&lt;O29,TRUE,FALSE)</f>
        <v>0</v>
      </c>
      <c r="U35" s="22" t="s">
        <v>757</v>
      </c>
    </row>
    <row r="36" spans="2:21" x14ac:dyDescent="0.25">
      <c r="B36" s="48"/>
      <c r="C36" s="48"/>
      <c r="D36" s="48"/>
      <c r="E36" s="48"/>
      <c r="F36" s="48"/>
      <c r="G36" s="48"/>
      <c r="H36" s="48"/>
      <c r="I36" s="48"/>
      <c r="J36" s="48"/>
    </row>
    <row r="37" spans="2:21" x14ac:dyDescent="0.25">
      <c r="B37" s="48"/>
      <c r="C37" s="48"/>
      <c r="D37" s="48"/>
      <c r="E37" s="48"/>
      <c r="F37" s="48"/>
      <c r="G37" s="48"/>
      <c r="H37" s="48"/>
      <c r="I37" s="48"/>
      <c r="J37" s="48"/>
      <c r="L37" s="556" t="s">
        <v>760</v>
      </c>
      <c r="M37" s="557"/>
      <c r="N37" s="557"/>
      <c r="O37" s="557"/>
      <c r="P37" s="557"/>
      <c r="Q37" s="558"/>
      <c r="R37" s="558"/>
      <c r="S37" s="559"/>
    </row>
    <row r="38" spans="2:21" x14ac:dyDescent="0.25">
      <c r="B38" s="48"/>
      <c r="C38" s="48"/>
      <c r="D38" s="48"/>
      <c r="E38" s="48"/>
      <c r="F38" s="48"/>
      <c r="G38" s="48"/>
      <c r="H38" s="48"/>
      <c r="I38" s="48"/>
      <c r="J38" s="48"/>
      <c r="L38" s="560" t="s">
        <v>185</v>
      </c>
      <c r="M38" s="561" t="str">
        <f>VLOOKUP(TRUE,T33:U35,2,FALSE)</f>
        <v>regulator intervenes</v>
      </c>
      <c r="N38" s="561"/>
      <c r="O38" s="561"/>
      <c r="P38" s="561"/>
      <c r="Q38" s="562"/>
      <c r="R38" s="562"/>
      <c r="S38" s="563"/>
    </row>
    <row r="39" spans="2:21" x14ac:dyDescent="0.25">
      <c r="B39" s="48"/>
      <c r="C39" s="48"/>
      <c r="D39" s="48"/>
      <c r="E39" s="48"/>
      <c r="F39" s="48"/>
      <c r="G39" s="48"/>
      <c r="H39" s="48"/>
      <c r="I39" s="48"/>
      <c r="J39" s="48"/>
      <c r="L39" s="555"/>
      <c r="M39" s="555"/>
      <c r="N39" s="555"/>
      <c r="O39" s="555"/>
      <c r="P39" s="555"/>
      <c r="Q39" s="35"/>
      <c r="R39" s="35"/>
    </row>
    <row r="40" spans="2:21" x14ac:dyDescent="0.25">
      <c r="B40" s="48"/>
      <c r="C40" s="48"/>
      <c r="D40" s="48"/>
      <c r="E40" s="48"/>
      <c r="F40" s="48"/>
      <c r="G40" s="48"/>
      <c r="H40" s="48"/>
      <c r="I40" s="48"/>
      <c r="J40" s="48"/>
      <c r="L40" s="555"/>
      <c r="M40" s="555"/>
      <c r="N40" s="555"/>
      <c r="O40" s="555"/>
      <c r="P40" s="555"/>
      <c r="Q40" s="35"/>
      <c r="R40" s="35"/>
    </row>
    <row r="41" spans="2:21" x14ac:dyDescent="0.25">
      <c r="B41" s="48"/>
      <c r="C41" s="48"/>
      <c r="D41" s="48"/>
      <c r="E41" s="48"/>
      <c r="F41" s="48"/>
      <c r="G41" s="48"/>
      <c r="H41" s="48"/>
      <c r="I41" s="48"/>
      <c r="J41" s="48"/>
    </row>
    <row r="42" spans="2:21" x14ac:dyDescent="0.25">
      <c r="B42" s="48"/>
      <c r="C42" s="48"/>
      <c r="D42" s="48"/>
      <c r="E42" s="48"/>
      <c r="F42" s="48"/>
      <c r="G42" s="48"/>
      <c r="H42" s="48"/>
      <c r="I42" s="48"/>
      <c r="J42" s="48"/>
    </row>
    <row r="43" spans="2:21" x14ac:dyDescent="0.25">
      <c r="B43" s="48"/>
      <c r="C43" s="48"/>
      <c r="D43" s="48"/>
      <c r="E43" s="48"/>
      <c r="F43" s="48"/>
      <c r="G43" s="48"/>
      <c r="H43" s="48"/>
      <c r="I43" s="48"/>
      <c r="J43" s="48"/>
    </row>
    <row r="44" spans="2:21" x14ac:dyDescent="0.25">
      <c r="B44" s="48"/>
      <c r="C44" s="48"/>
      <c r="D44" s="48"/>
      <c r="E44" s="48"/>
      <c r="F44" s="48"/>
      <c r="G44" s="48"/>
      <c r="H44" s="48"/>
      <c r="I44" s="48"/>
      <c r="J44" s="48"/>
    </row>
    <row r="45" spans="2:21" x14ac:dyDescent="0.25">
      <c r="B45" s="48"/>
      <c r="C45" s="48"/>
      <c r="D45" s="48"/>
      <c r="E45" s="48"/>
      <c r="F45" s="48"/>
      <c r="G45" s="48"/>
      <c r="H45" s="48"/>
      <c r="I45" s="48"/>
      <c r="J45" s="48"/>
    </row>
    <row r="46" spans="2:21" x14ac:dyDescent="0.25">
      <c r="B46" s="48"/>
      <c r="C46" s="48"/>
      <c r="D46" s="48"/>
      <c r="E46" s="48"/>
      <c r="F46" s="48"/>
      <c r="G46" s="48"/>
      <c r="H46" s="48"/>
      <c r="I46" s="48"/>
      <c r="J46" s="48"/>
    </row>
    <row r="47" spans="2:21" x14ac:dyDescent="0.25">
      <c r="B47" s="48"/>
      <c r="C47" s="48"/>
      <c r="D47" s="48"/>
      <c r="E47" s="48"/>
      <c r="F47" s="48"/>
      <c r="G47" s="48"/>
      <c r="H47" s="48"/>
      <c r="I47" s="48"/>
      <c r="J47" s="48"/>
    </row>
    <row r="48" spans="2:21" x14ac:dyDescent="0.25">
      <c r="B48" s="48"/>
      <c r="C48" s="48"/>
      <c r="D48" s="48"/>
      <c r="E48" s="48"/>
      <c r="F48" s="48"/>
      <c r="G48" s="48"/>
      <c r="H48" s="48"/>
      <c r="I48" s="48"/>
      <c r="J48" s="48"/>
    </row>
    <row r="49" spans="2:10" x14ac:dyDescent="0.25">
      <c r="B49" s="48"/>
      <c r="C49" s="48"/>
      <c r="D49" s="48"/>
      <c r="E49" s="48"/>
      <c r="F49" s="48"/>
      <c r="G49" s="48"/>
      <c r="H49" s="48"/>
      <c r="I49" s="48"/>
      <c r="J49" s="48"/>
    </row>
    <row r="50" spans="2:10" x14ac:dyDescent="0.25">
      <c r="B50" s="48"/>
      <c r="C50" s="48"/>
      <c r="D50" s="48"/>
      <c r="E50" s="48"/>
      <c r="F50" s="48"/>
      <c r="G50" s="48"/>
      <c r="H50" s="48"/>
      <c r="I50" s="48"/>
      <c r="J50" s="48"/>
    </row>
    <row r="51" spans="2:10" x14ac:dyDescent="0.25">
      <c r="B51" s="48"/>
      <c r="C51" s="48"/>
      <c r="D51" s="48"/>
      <c r="E51" s="48"/>
      <c r="F51" s="48"/>
      <c r="G51" s="48"/>
      <c r="H51" s="48"/>
      <c r="I51" s="48"/>
      <c r="J51" s="48"/>
    </row>
    <row r="52" spans="2:10" x14ac:dyDescent="0.25">
      <c r="B52" s="48"/>
      <c r="C52" s="48"/>
      <c r="D52" s="48"/>
      <c r="E52" s="48"/>
      <c r="F52" s="48"/>
      <c r="G52" s="48"/>
      <c r="H52" s="48"/>
      <c r="I52" s="48"/>
      <c r="J52" s="48"/>
    </row>
    <row r="53" spans="2:10" x14ac:dyDescent="0.25">
      <c r="B53" s="48"/>
      <c r="C53" s="48"/>
      <c r="D53" s="48"/>
      <c r="E53" s="48"/>
      <c r="F53" s="48"/>
      <c r="G53" s="48"/>
      <c r="H53" s="48"/>
      <c r="I53" s="48"/>
      <c r="J53" s="48"/>
    </row>
    <row r="54" spans="2:10" x14ac:dyDescent="0.25">
      <c r="B54" s="48"/>
      <c r="C54" s="48"/>
      <c r="D54" s="48"/>
      <c r="E54" s="48"/>
      <c r="F54" s="48"/>
      <c r="G54" s="48"/>
      <c r="H54" s="48"/>
      <c r="I54" s="48"/>
      <c r="J54" s="48"/>
    </row>
    <row r="55" spans="2:10" x14ac:dyDescent="0.25">
      <c r="B55" s="48"/>
      <c r="C55" s="48"/>
      <c r="D55" s="48"/>
      <c r="E55" s="48"/>
      <c r="F55" s="48"/>
      <c r="G55" s="48"/>
      <c r="H55" s="48"/>
      <c r="I55" s="48"/>
      <c r="J55" s="48"/>
    </row>
    <row r="56" spans="2:10" x14ac:dyDescent="0.25">
      <c r="B56" s="48"/>
      <c r="C56" s="48"/>
      <c r="D56" s="48"/>
      <c r="E56" s="48"/>
      <c r="F56" s="48"/>
      <c r="G56" s="48"/>
      <c r="H56" s="48"/>
      <c r="I56" s="48"/>
      <c r="J56" s="48"/>
    </row>
    <row r="57" spans="2:10" x14ac:dyDescent="0.25">
      <c r="B57" s="48"/>
      <c r="C57" s="48"/>
      <c r="D57" s="48"/>
      <c r="E57" s="48"/>
      <c r="F57" s="48"/>
      <c r="G57" s="48"/>
      <c r="H57" s="48"/>
      <c r="I57" s="48"/>
      <c r="J57" s="48"/>
    </row>
    <row r="58" spans="2:10" x14ac:dyDescent="0.25">
      <c r="B58" s="48"/>
      <c r="C58" s="48"/>
      <c r="D58" s="48"/>
      <c r="E58" s="48"/>
      <c r="F58" s="48"/>
      <c r="G58" s="48"/>
      <c r="H58" s="48"/>
      <c r="I58" s="48"/>
      <c r="J58" s="48"/>
    </row>
    <row r="59" spans="2:10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x14ac:dyDescent="0.25">
      <c r="B60" s="48"/>
      <c r="C60" s="48"/>
      <c r="D60" s="48"/>
      <c r="E60" s="48"/>
      <c r="F60" s="48"/>
      <c r="G60" s="48"/>
      <c r="H60" s="48"/>
      <c r="I60" s="48"/>
      <c r="J60" s="48"/>
    </row>
    <row r="61" spans="2:10" x14ac:dyDescent="0.25">
      <c r="B61" s="48"/>
      <c r="C61" s="48"/>
      <c r="D61" s="48"/>
      <c r="E61" s="48"/>
      <c r="F61" s="48"/>
      <c r="G61" s="48"/>
      <c r="H61" s="48"/>
      <c r="I61" s="48"/>
      <c r="J61" s="48"/>
    </row>
    <row r="62" spans="2:10" x14ac:dyDescent="0.25">
      <c r="B62" s="48"/>
      <c r="C62" s="48"/>
      <c r="D62" s="48"/>
      <c r="E62" s="48"/>
      <c r="F62" s="48"/>
      <c r="G62" s="48"/>
      <c r="H62" s="48"/>
      <c r="I62" s="48"/>
      <c r="J62" s="48"/>
    </row>
    <row r="63" spans="2:10" x14ac:dyDescent="0.25">
      <c r="B63" s="48"/>
      <c r="C63" s="48"/>
      <c r="D63" s="48"/>
      <c r="E63" s="48"/>
      <c r="F63" s="48"/>
      <c r="G63" s="48"/>
      <c r="H63" s="48"/>
      <c r="I63" s="48"/>
      <c r="J63" s="48"/>
    </row>
    <row r="64" spans="2:10" x14ac:dyDescent="0.25">
      <c r="B64" s="48"/>
      <c r="C64" s="48"/>
      <c r="D64" s="48"/>
      <c r="E64" s="48"/>
      <c r="F64" s="48"/>
      <c r="G64" s="48"/>
      <c r="H64" s="48"/>
      <c r="I64" s="48"/>
      <c r="J64" s="48"/>
    </row>
    <row r="65" spans="2:10" x14ac:dyDescent="0.25">
      <c r="B65" s="48"/>
      <c r="C65" s="48"/>
      <c r="D65" s="48"/>
      <c r="E65" s="48"/>
      <c r="F65" s="48"/>
      <c r="G65" s="48"/>
      <c r="H65" s="48"/>
      <c r="I65" s="48"/>
      <c r="J65" s="48"/>
    </row>
    <row r="66" spans="2:10" x14ac:dyDescent="0.25">
      <c r="B66" s="48"/>
      <c r="C66" s="48"/>
      <c r="D66" s="48"/>
      <c r="E66" s="48"/>
      <c r="F66" s="48"/>
      <c r="G66" s="48"/>
      <c r="H66" s="48"/>
      <c r="I66" s="48"/>
      <c r="J66" s="48"/>
    </row>
    <row r="67" spans="2:10" x14ac:dyDescent="0.25">
      <c r="B67" s="48"/>
      <c r="C67" s="48"/>
      <c r="D67" s="48"/>
      <c r="E67" s="48"/>
      <c r="F67" s="48"/>
      <c r="G67" s="48"/>
      <c r="H67" s="48"/>
      <c r="I67" s="48"/>
      <c r="J67" s="48"/>
    </row>
    <row r="68" spans="2:10" x14ac:dyDescent="0.25">
      <c r="B68" s="48"/>
      <c r="C68" s="48"/>
      <c r="D68" s="48"/>
      <c r="E68" s="48"/>
      <c r="F68" s="48"/>
      <c r="G68" s="48"/>
      <c r="H68" s="48"/>
      <c r="I68" s="48"/>
      <c r="J68" s="48"/>
    </row>
    <row r="69" spans="2:10" x14ac:dyDescent="0.25">
      <c r="B69" s="48"/>
      <c r="C69" s="48"/>
      <c r="D69" s="48"/>
      <c r="E69" s="48"/>
      <c r="F69" s="48"/>
      <c r="G69" s="48"/>
      <c r="H69" s="48"/>
      <c r="I69" s="48"/>
      <c r="J69" s="48"/>
    </row>
    <row r="70" spans="2:10" x14ac:dyDescent="0.25">
      <c r="B70" s="48"/>
      <c r="C70" s="48"/>
      <c r="D70" s="48"/>
      <c r="E70" s="48"/>
      <c r="F70" s="48"/>
      <c r="G70" s="48"/>
      <c r="H70" s="48"/>
      <c r="I70" s="48"/>
      <c r="J70" s="48"/>
    </row>
    <row r="71" spans="2:10" x14ac:dyDescent="0.25">
      <c r="B71" s="48"/>
      <c r="C71" s="48"/>
      <c r="D71" s="48"/>
      <c r="E71" s="48"/>
      <c r="F71" s="48"/>
      <c r="G71" s="48"/>
      <c r="H71" s="48"/>
      <c r="I71" s="48"/>
      <c r="J71" s="48"/>
    </row>
    <row r="72" spans="2:10" x14ac:dyDescent="0.25">
      <c r="B72" s="48"/>
      <c r="C72" s="48"/>
      <c r="D72" s="48"/>
      <c r="E72" s="48"/>
      <c r="F72" s="48"/>
      <c r="G72" s="48"/>
      <c r="H72" s="48"/>
      <c r="I72" s="48"/>
      <c r="J72" s="48"/>
    </row>
    <row r="73" spans="2:10" x14ac:dyDescent="0.25">
      <c r="B73" s="48"/>
      <c r="C73" s="48"/>
      <c r="D73" s="48"/>
      <c r="E73" s="48"/>
      <c r="F73" s="48"/>
      <c r="G73" s="48"/>
      <c r="H73" s="48"/>
      <c r="I73" s="48"/>
      <c r="J73" s="48"/>
    </row>
    <row r="74" spans="2:10" x14ac:dyDescent="0.25">
      <c r="B74" s="48"/>
      <c r="C74" s="48"/>
      <c r="D74" s="48"/>
      <c r="E74" s="48"/>
      <c r="F74" s="48"/>
      <c r="G74" s="48"/>
      <c r="H74" s="48"/>
      <c r="I74" s="48"/>
      <c r="J74" s="48"/>
    </row>
    <row r="75" spans="2:10" x14ac:dyDescent="0.25">
      <c r="B75" s="48"/>
      <c r="C75" s="48"/>
      <c r="D75" s="48"/>
      <c r="E75" s="48"/>
      <c r="F75" s="48"/>
      <c r="G75" s="48"/>
      <c r="H75" s="48"/>
      <c r="I75" s="48"/>
      <c r="J75" s="48"/>
    </row>
    <row r="76" spans="2:10" x14ac:dyDescent="0.25">
      <c r="B76" s="48"/>
      <c r="C76" s="48"/>
      <c r="D76" s="48"/>
      <c r="E76" s="48"/>
      <c r="F76" s="48"/>
      <c r="G76" s="48"/>
      <c r="H76" s="48"/>
      <c r="I76" s="48"/>
      <c r="J76" s="48"/>
    </row>
    <row r="77" spans="2:10" x14ac:dyDescent="0.25">
      <c r="B77" s="48"/>
      <c r="C77" s="48"/>
      <c r="D77" s="48"/>
      <c r="E77" s="48"/>
      <c r="F77" s="48"/>
      <c r="G77" s="48"/>
      <c r="H77" s="48"/>
      <c r="I77" s="48"/>
      <c r="J77" s="48"/>
    </row>
    <row r="78" spans="2:10" x14ac:dyDescent="0.25">
      <c r="B78" s="48"/>
      <c r="C78" s="48"/>
      <c r="D78" s="48"/>
      <c r="E78" s="48"/>
      <c r="F78" s="48"/>
      <c r="G78" s="48"/>
      <c r="H78" s="48"/>
      <c r="I78" s="48"/>
      <c r="J78" s="48"/>
    </row>
    <row r="79" spans="2:10" x14ac:dyDescent="0.25">
      <c r="B79" s="48"/>
      <c r="C79" s="48"/>
      <c r="D79" s="48"/>
      <c r="E79" s="48"/>
      <c r="F79" s="48"/>
      <c r="G79" s="48"/>
      <c r="H79" s="48"/>
      <c r="I79" s="48"/>
      <c r="J79" s="48"/>
    </row>
    <row r="80" spans="2:10" x14ac:dyDescent="0.25">
      <c r="B80" s="48"/>
      <c r="C80" s="48"/>
      <c r="D80" s="48"/>
      <c r="E80" s="48"/>
      <c r="F80" s="48"/>
      <c r="G80" s="48"/>
      <c r="H80" s="48"/>
      <c r="I80" s="48"/>
      <c r="J80" s="48"/>
    </row>
    <row r="81" spans="2:10" x14ac:dyDescent="0.25">
      <c r="B81" s="48"/>
      <c r="C81" s="48"/>
      <c r="D81" s="48"/>
      <c r="E81" s="48"/>
      <c r="F81" s="48"/>
      <c r="G81" s="48"/>
      <c r="H81" s="48"/>
      <c r="I81" s="48"/>
      <c r="J81" s="48"/>
    </row>
    <row r="82" spans="2:10" x14ac:dyDescent="0.25">
      <c r="B82" s="48"/>
      <c r="C82" s="48"/>
      <c r="D82" s="48"/>
      <c r="E82" s="48"/>
      <c r="F82" s="48"/>
      <c r="G82" s="48"/>
      <c r="H82" s="48"/>
      <c r="I82" s="48"/>
      <c r="J82" s="48"/>
    </row>
    <row r="83" spans="2:10" x14ac:dyDescent="0.25">
      <c r="B83" s="48"/>
      <c r="C83" s="48"/>
      <c r="D83" s="48"/>
      <c r="E83" s="48"/>
      <c r="F83" s="48"/>
      <c r="G83" s="48"/>
      <c r="H83" s="48"/>
      <c r="I83" s="48"/>
      <c r="J83" s="48"/>
    </row>
    <row r="84" spans="2:10" x14ac:dyDescent="0.25">
      <c r="B84" s="48"/>
      <c r="C84" s="48"/>
      <c r="D84" s="48"/>
      <c r="E84" s="48"/>
      <c r="F84" s="48"/>
      <c r="G84" s="48"/>
      <c r="H84" s="48"/>
      <c r="I84" s="48"/>
      <c r="J84" s="48"/>
    </row>
    <row r="85" spans="2:10" x14ac:dyDescent="0.25">
      <c r="B85" s="48"/>
      <c r="C85" s="48"/>
      <c r="D85" s="48"/>
      <c r="E85" s="48"/>
      <c r="F85" s="48"/>
      <c r="G85" s="48"/>
      <c r="H85" s="48"/>
      <c r="I85" s="48"/>
      <c r="J85" s="48"/>
    </row>
    <row r="86" spans="2:10" x14ac:dyDescent="0.25">
      <c r="B86" s="48"/>
      <c r="C86" s="48"/>
      <c r="D86" s="48"/>
      <c r="E86" s="48"/>
      <c r="F86" s="48"/>
      <c r="G86" s="48"/>
      <c r="H86" s="48"/>
      <c r="I86" s="48"/>
      <c r="J86" s="48"/>
    </row>
    <row r="87" spans="2:10" x14ac:dyDescent="0.25">
      <c r="B87" s="48"/>
      <c r="C87" s="48"/>
      <c r="D87" s="48"/>
      <c r="E87" s="48"/>
      <c r="F87" s="48"/>
      <c r="G87" s="48"/>
      <c r="H87" s="48"/>
      <c r="I87" s="48"/>
      <c r="J87" s="48"/>
    </row>
  </sheetData>
  <mergeCells count="1">
    <mergeCell ref="H1:I1"/>
  </mergeCells>
  <conditionalFormatting sqref="B1">
    <cfRule type="cellIs" dxfId="74" priority="3" operator="equal">
      <formula>"Incomplete"</formula>
    </cfRule>
    <cfRule type="cellIs" dxfId="73" priority="4" operator="equal">
      <formula>"Flag for Review"</formula>
    </cfRule>
    <cfRule type="cellIs" dxfId="72" priority="5" operator="equal">
      <formula>"Finished"</formula>
    </cfRule>
  </conditionalFormatting>
  <conditionalFormatting sqref="T33:T35">
    <cfRule type="cellIs" dxfId="71" priority="1" operator="equal">
      <formula>TRUE</formula>
    </cfRule>
    <cfRule type="cellIs" dxfId="70" priority="2" operator="equal">
      <formula>FALSE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T90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2" width="16.7109375" style="22" customWidth="1"/>
    <col min="3" max="9" width="9.42578125" style="22" customWidth="1"/>
    <col min="10" max="10" width="10.7109375" style="22" customWidth="1"/>
    <col min="16" max="16384" width="9.140625" style="22"/>
  </cols>
  <sheetData>
    <row r="1" spans="1:16" x14ac:dyDescent="0.25">
      <c r="A1" s="7">
        <v>5</v>
      </c>
      <c r="B1" s="33" t="s">
        <v>12</v>
      </c>
      <c r="C1" s="21"/>
      <c r="D1" s="21"/>
      <c r="E1" s="21"/>
      <c r="F1" s="21"/>
      <c r="G1" s="21"/>
      <c r="H1" s="641" t="s">
        <v>24</v>
      </c>
      <c r="I1" s="644"/>
      <c r="K1" s="1" t="s">
        <v>183</v>
      </c>
      <c r="L1" s="362" t="s">
        <v>836</v>
      </c>
    </row>
    <row r="2" spans="1:16" x14ac:dyDescent="0.25">
      <c r="A2" s="23"/>
      <c r="B2" s="20"/>
      <c r="C2" s="20"/>
      <c r="D2" s="20"/>
      <c r="E2" s="20"/>
      <c r="F2" s="20"/>
      <c r="G2" s="20"/>
      <c r="H2" s="20"/>
      <c r="I2" s="24"/>
    </row>
    <row r="3" spans="1:16" x14ac:dyDescent="0.25">
      <c r="A3" s="8" t="s">
        <v>13</v>
      </c>
      <c r="B3" s="18"/>
      <c r="C3" s="18"/>
      <c r="D3" s="18"/>
      <c r="E3" s="18"/>
      <c r="F3" s="18"/>
      <c r="G3" s="18"/>
      <c r="H3" s="18"/>
      <c r="I3" s="19"/>
      <c r="J3" s="48"/>
      <c r="K3" s="233" t="s">
        <v>2</v>
      </c>
      <c r="L3" s="572" t="s">
        <v>769</v>
      </c>
      <c r="M3" s="570"/>
      <c r="P3" s="570" t="s">
        <v>768</v>
      </c>
    </row>
    <row r="4" spans="1:16" x14ac:dyDescent="0.25">
      <c r="A4" s="9">
        <f>INDEX('Point Grid'!B:B,MATCH($A$1,'Point Grid'!A:A,0))</f>
        <v>3.5</v>
      </c>
      <c r="B4" s="18"/>
      <c r="C4" s="18"/>
      <c r="D4" s="18"/>
      <c r="E4" s="18"/>
      <c r="F4" s="18"/>
      <c r="G4" s="18"/>
      <c r="H4" s="18"/>
      <c r="I4" s="19"/>
      <c r="J4" s="48"/>
      <c r="L4" s="571"/>
      <c r="M4" s="571"/>
    </row>
    <row r="5" spans="1:16" x14ac:dyDescent="0.25">
      <c r="A5" s="23"/>
      <c r="B5" s="18"/>
      <c r="C5" s="18"/>
      <c r="D5" s="18"/>
      <c r="E5" s="18"/>
      <c r="F5" s="18"/>
      <c r="G5" s="18"/>
      <c r="H5" s="18"/>
      <c r="I5" s="19"/>
      <c r="J5" s="48"/>
      <c r="K5" s="233"/>
      <c r="L5" s="570" t="s">
        <v>765</v>
      </c>
      <c r="M5" s="571"/>
    </row>
    <row r="6" spans="1:16" x14ac:dyDescent="0.25">
      <c r="A6" s="28" t="s">
        <v>2</v>
      </c>
      <c r="B6" s="18" t="s">
        <v>761</v>
      </c>
      <c r="C6" s="18"/>
      <c r="D6" s="18"/>
      <c r="E6" s="18"/>
      <c r="F6" s="18"/>
      <c r="G6" s="18"/>
      <c r="H6" s="18"/>
      <c r="I6" s="19"/>
      <c r="J6" s="48"/>
      <c r="L6" s="571" t="s">
        <v>766</v>
      </c>
    </row>
    <row r="7" spans="1:16" ht="15.75" thickBot="1" x14ac:dyDescent="0.3">
      <c r="A7" s="9">
        <f>INDEX('Point Grid'!$C$8:$I$32,MATCH($A$1,'Point Grid'!$A$8:$A$32,0),MATCH(A6,'Point Grid'!$C$7:$I$7,0))</f>
        <v>1.5</v>
      </c>
      <c r="B7" s="18" t="s">
        <v>762</v>
      </c>
      <c r="C7" s="18"/>
      <c r="D7" s="18"/>
      <c r="E7" s="18"/>
      <c r="F7" s="18"/>
      <c r="G7" s="18"/>
      <c r="H7" s="18"/>
      <c r="I7" s="19"/>
      <c r="J7" s="48"/>
      <c r="L7" s="571" t="s">
        <v>767</v>
      </c>
    </row>
    <row r="8" spans="1:16" ht="15.75" thickBot="1" x14ac:dyDescent="0.3">
      <c r="A8" s="5"/>
      <c r="B8" s="18" t="s">
        <v>763</v>
      </c>
      <c r="C8" s="18"/>
      <c r="D8" s="18"/>
      <c r="E8" s="18"/>
      <c r="F8" s="18"/>
      <c r="G8" s="18"/>
      <c r="H8" s="18"/>
      <c r="I8" s="19"/>
      <c r="J8" s="48"/>
    </row>
    <row r="9" spans="1:16" x14ac:dyDescent="0.25">
      <c r="A9" s="23"/>
      <c r="B9" s="18"/>
      <c r="C9" s="18"/>
      <c r="D9" s="18"/>
      <c r="E9" s="18"/>
      <c r="F9" s="18"/>
      <c r="G9" s="18"/>
      <c r="H9" s="18"/>
      <c r="I9" s="19"/>
      <c r="J9" s="48"/>
      <c r="K9" s="233"/>
      <c r="L9" s="573" t="s">
        <v>770</v>
      </c>
    </row>
    <row r="10" spans="1:16" x14ac:dyDescent="0.25">
      <c r="A10" s="28" t="s">
        <v>3</v>
      </c>
      <c r="B10" s="18" t="s">
        <v>772</v>
      </c>
      <c r="C10" s="18"/>
      <c r="D10" s="18"/>
      <c r="E10" s="18"/>
      <c r="F10" s="18"/>
      <c r="G10" s="18"/>
      <c r="H10" s="18"/>
      <c r="I10" s="19"/>
      <c r="J10" s="48"/>
      <c r="L10" s="573" t="s">
        <v>771</v>
      </c>
    </row>
    <row r="11" spans="1:16" ht="15.75" thickBot="1" x14ac:dyDescent="0.3">
      <c r="A11" s="9">
        <f>INDEX('Point Grid'!$C$8:$I$32,MATCH($A$1,'Point Grid'!$A$8:$A$32,0),MATCH(A10,'Point Grid'!$C$7:$I$7,0))</f>
        <v>0.5</v>
      </c>
      <c r="B11" s="18" t="s">
        <v>773</v>
      </c>
      <c r="C11" s="18"/>
      <c r="D11" s="18"/>
      <c r="E11" s="18"/>
      <c r="F11" s="18"/>
      <c r="G11" s="18"/>
      <c r="H11" s="18"/>
      <c r="I11" s="19"/>
      <c r="J11" s="48"/>
      <c r="K11" s="233"/>
    </row>
    <row r="12" spans="1:16" ht="15.75" thickBot="1" x14ac:dyDescent="0.3">
      <c r="A12" s="5"/>
      <c r="B12" s="18"/>
      <c r="C12" s="18"/>
      <c r="D12" s="18"/>
      <c r="E12" s="18"/>
      <c r="F12" s="18"/>
      <c r="G12" s="18"/>
      <c r="H12" s="18"/>
      <c r="I12" s="19"/>
      <c r="J12" s="48"/>
      <c r="K12" s="233" t="s">
        <v>3</v>
      </c>
      <c r="L12" t="s">
        <v>189</v>
      </c>
    </row>
    <row r="13" spans="1:16" x14ac:dyDescent="0.25">
      <c r="A13" s="23"/>
      <c r="B13" s="18"/>
      <c r="C13" s="18"/>
      <c r="D13" s="18"/>
      <c r="E13" s="18"/>
      <c r="F13" s="18"/>
      <c r="G13" s="18"/>
      <c r="H13" s="18"/>
      <c r="I13" s="19"/>
      <c r="J13" s="48"/>
    </row>
    <row r="14" spans="1:16" x14ac:dyDescent="0.25">
      <c r="A14" s="28" t="s">
        <v>4</v>
      </c>
      <c r="B14" s="18" t="s">
        <v>787</v>
      </c>
      <c r="C14" s="18"/>
      <c r="D14" s="18"/>
      <c r="E14" s="18"/>
      <c r="F14" s="18"/>
      <c r="G14" s="18"/>
      <c r="H14" s="18"/>
      <c r="I14" s="19"/>
      <c r="J14" s="48"/>
      <c r="L14" t="s">
        <v>777</v>
      </c>
      <c r="M14" s="569"/>
    </row>
    <row r="15" spans="1:16" ht="15.75" thickBot="1" x14ac:dyDescent="0.3">
      <c r="A15" s="9">
        <f>INDEX('Point Grid'!$C$8:$I$32,MATCH($A$1,'Point Grid'!$A$8:$A$32,0),MATCH(A14,'Point Grid'!$C$7:$I$7,0))</f>
        <v>0.5</v>
      </c>
      <c r="B15" s="18" t="s">
        <v>774</v>
      </c>
      <c r="C15" s="18"/>
      <c r="D15" s="18"/>
      <c r="E15" s="18"/>
      <c r="F15" s="18"/>
      <c r="G15" s="18"/>
      <c r="H15" s="18"/>
      <c r="I15" s="19"/>
      <c r="J15" s="48"/>
      <c r="L15" t="s">
        <v>778</v>
      </c>
    </row>
    <row r="16" spans="1:16" ht="15.75" thickBot="1" x14ac:dyDescent="0.3">
      <c r="A16" s="5"/>
      <c r="B16" s="18"/>
      <c r="C16" s="18"/>
      <c r="D16" s="18"/>
      <c r="E16" s="18"/>
      <c r="F16" s="18"/>
      <c r="G16" s="18"/>
      <c r="H16" s="18"/>
      <c r="I16" s="19"/>
      <c r="J16" s="48"/>
      <c r="K16" s="233"/>
      <c r="L16" t="s">
        <v>779</v>
      </c>
    </row>
    <row r="17" spans="1:20" ht="14.25" customHeight="1" x14ac:dyDescent="0.25">
      <c r="A17" s="23"/>
      <c r="B17" s="18"/>
      <c r="C17" s="18"/>
      <c r="D17" s="18"/>
      <c r="E17" s="18"/>
      <c r="F17" s="18"/>
      <c r="G17" s="18"/>
      <c r="H17" s="18"/>
      <c r="I17" s="19"/>
      <c r="J17" s="48"/>
      <c r="L17" t="s">
        <v>780</v>
      </c>
    </row>
    <row r="18" spans="1:20" ht="14.25" customHeight="1" x14ac:dyDescent="0.25">
      <c r="A18" s="28" t="s">
        <v>5</v>
      </c>
      <c r="B18" s="18" t="s">
        <v>775</v>
      </c>
      <c r="C18" s="18"/>
      <c r="D18" s="18"/>
      <c r="E18" s="18"/>
      <c r="F18" s="18"/>
      <c r="G18" s="18"/>
      <c r="H18" s="18"/>
      <c r="I18" s="19"/>
      <c r="J18" s="48"/>
      <c r="L18" t="s">
        <v>781</v>
      </c>
    </row>
    <row r="19" spans="1:20" ht="14.25" customHeight="1" thickBot="1" x14ac:dyDescent="0.3">
      <c r="A19" s="9">
        <f>INDEX('Point Grid'!$C$8:$I$32,MATCH($A$1,'Point Grid'!$A$8:$A$32,0),MATCH(A18,'Point Grid'!$C$7:$I$7,0))</f>
        <v>1</v>
      </c>
      <c r="B19" s="18" t="s">
        <v>776</v>
      </c>
      <c r="C19" s="18"/>
      <c r="D19" s="18"/>
      <c r="E19" s="18"/>
      <c r="F19" s="18"/>
      <c r="G19" s="18"/>
      <c r="H19" s="18"/>
      <c r="I19" s="19"/>
      <c r="J19" s="48"/>
      <c r="K19" s="233"/>
    </row>
    <row r="20" spans="1:20" ht="14.25" customHeight="1" thickBot="1" x14ac:dyDescent="0.3">
      <c r="A20" s="5"/>
      <c r="B20" s="18"/>
      <c r="C20" s="18"/>
      <c r="D20" s="18"/>
      <c r="E20" s="18"/>
      <c r="F20" s="18"/>
      <c r="G20" s="18"/>
      <c r="H20" s="18"/>
      <c r="I20" s="19"/>
      <c r="J20" s="48"/>
      <c r="K20" s="233"/>
      <c r="L20" s="575" t="s">
        <v>786</v>
      </c>
      <c r="M20" s="576"/>
      <c r="N20" s="576"/>
      <c r="O20" s="576"/>
      <c r="P20" s="577"/>
      <c r="Q20" s="577"/>
      <c r="R20" s="577"/>
      <c r="S20" s="577"/>
      <c r="T20" s="578"/>
    </row>
    <row r="21" spans="1:20" ht="14.25" customHeight="1" x14ac:dyDescent="0.25">
      <c r="A21" s="23"/>
      <c r="B21" s="18"/>
      <c r="C21" s="18"/>
      <c r="D21" s="18"/>
      <c r="E21" s="18"/>
      <c r="F21" s="18"/>
      <c r="G21" s="18"/>
      <c r="H21" s="18"/>
      <c r="I21" s="19"/>
      <c r="J21" s="48"/>
    </row>
    <row r="22" spans="1:20" ht="14.25" customHeight="1" thickBot="1" x14ac:dyDescent="0.3">
      <c r="A22" s="25"/>
      <c r="B22" s="49"/>
      <c r="C22" s="49"/>
      <c r="D22" s="49"/>
      <c r="E22" s="49"/>
      <c r="F22" s="49"/>
      <c r="G22" s="49"/>
      <c r="H22" s="49"/>
      <c r="I22" s="50"/>
      <c r="J22" s="48"/>
      <c r="L22" s="240" t="s">
        <v>783</v>
      </c>
    </row>
    <row r="23" spans="1:20" x14ac:dyDescent="0.25">
      <c r="B23" s="48"/>
      <c r="C23" s="48"/>
      <c r="D23" s="48"/>
      <c r="E23" s="48"/>
      <c r="F23" s="48"/>
      <c r="G23" s="48"/>
      <c r="H23" s="48"/>
      <c r="I23" s="48"/>
      <c r="J23" s="48"/>
      <c r="K23" s="233"/>
      <c r="L23" s="240" t="s">
        <v>782</v>
      </c>
    </row>
    <row r="24" spans="1:20" x14ac:dyDescent="0.25">
      <c r="B24" s="48"/>
      <c r="C24" s="48"/>
      <c r="D24" s="48"/>
      <c r="E24" s="48"/>
      <c r="F24" s="48"/>
      <c r="G24" s="48"/>
      <c r="H24" s="48"/>
      <c r="I24" s="48"/>
      <c r="J24" s="48"/>
      <c r="L24" s="574" t="s">
        <v>784</v>
      </c>
    </row>
    <row r="25" spans="1:20" x14ac:dyDescent="0.25">
      <c r="B25" s="48"/>
      <c r="C25" s="48"/>
      <c r="D25" s="48"/>
      <c r="E25" s="48"/>
      <c r="F25" s="48"/>
      <c r="G25" s="48"/>
      <c r="H25" s="48"/>
      <c r="I25" s="48"/>
      <c r="J25" s="48"/>
      <c r="L25" s="574" t="s">
        <v>785</v>
      </c>
    </row>
    <row r="26" spans="1:20" x14ac:dyDescent="0.25">
      <c r="B26" s="48"/>
      <c r="C26" s="48"/>
      <c r="D26" s="48"/>
      <c r="E26" s="48"/>
      <c r="F26" s="48"/>
      <c r="G26" s="48"/>
      <c r="H26" s="48"/>
      <c r="I26" s="48"/>
      <c r="J26" s="48"/>
      <c r="K26" s="233"/>
      <c r="L26" s="241"/>
    </row>
    <row r="27" spans="1:20" x14ac:dyDescent="0.25">
      <c r="B27" s="48"/>
      <c r="C27" s="48"/>
      <c r="D27" s="48"/>
      <c r="E27" s="48"/>
      <c r="F27" s="48"/>
      <c r="G27" s="48"/>
      <c r="H27" s="48"/>
      <c r="I27" s="48"/>
      <c r="J27" s="48"/>
      <c r="K27" s="233" t="s">
        <v>4</v>
      </c>
      <c r="L27" t="s">
        <v>788</v>
      </c>
    </row>
    <row r="28" spans="1:20" x14ac:dyDescent="0.25">
      <c r="B28" s="48"/>
      <c r="C28" s="48"/>
      <c r="D28" s="48"/>
      <c r="E28" s="48"/>
      <c r="F28" s="48"/>
      <c r="G28" s="48"/>
      <c r="H28" s="48"/>
      <c r="I28" s="48"/>
      <c r="J28" s="48"/>
    </row>
    <row r="29" spans="1:20" x14ac:dyDescent="0.25">
      <c r="B29" s="48"/>
      <c r="C29" s="48"/>
      <c r="D29" s="48"/>
      <c r="E29" s="48"/>
      <c r="F29" s="48"/>
      <c r="G29" s="48"/>
      <c r="H29" s="48"/>
      <c r="I29" s="48"/>
      <c r="J29" s="48"/>
      <c r="K29" s="233" t="s">
        <v>5</v>
      </c>
      <c r="L29" s="572" t="s">
        <v>769</v>
      </c>
      <c r="P29" s="22" t="s">
        <v>789</v>
      </c>
    </row>
    <row r="30" spans="1:20" x14ac:dyDescent="0.25">
      <c r="B30" s="48"/>
      <c r="C30" s="48"/>
      <c r="D30" s="48"/>
      <c r="E30" s="48"/>
      <c r="F30" s="48"/>
      <c r="G30" s="48"/>
      <c r="H30" s="48"/>
      <c r="I30" s="48"/>
      <c r="J30" s="48"/>
    </row>
    <row r="31" spans="1:20" x14ac:dyDescent="0.25">
      <c r="B31" s="48"/>
      <c r="C31" s="48"/>
      <c r="D31" s="48"/>
      <c r="E31" s="48"/>
      <c r="F31" s="48"/>
      <c r="G31" s="48"/>
      <c r="H31" s="48"/>
      <c r="I31" s="48"/>
      <c r="J31" s="48"/>
      <c r="L31" t="s">
        <v>790</v>
      </c>
    </row>
    <row r="32" spans="1:20" x14ac:dyDescent="0.25">
      <c r="B32" s="48"/>
      <c r="C32" s="48"/>
      <c r="D32" s="48"/>
      <c r="E32" s="48"/>
      <c r="F32" s="48"/>
      <c r="G32" s="48"/>
      <c r="H32" s="48"/>
      <c r="I32" s="48"/>
      <c r="J32" s="48"/>
      <c r="L32" t="s">
        <v>791</v>
      </c>
    </row>
    <row r="33" spans="2:12" x14ac:dyDescent="0.25">
      <c r="B33" s="48"/>
      <c r="C33" s="48"/>
      <c r="D33" s="48"/>
      <c r="E33" s="48"/>
      <c r="F33" s="48"/>
      <c r="G33" s="48"/>
      <c r="H33" s="48"/>
      <c r="I33" s="48"/>
      <c r="J33" s="48"/>
      <c r="K33" s="233"/>
      <c r="L33" t="s">
        <v>792</v>
      </c>
    </row>
    <row r="34" spans="2:12" x14ac:dyDescent="0.25">
      <c r="B34" s="48"/>
      <c r="C34" s="48"/>
      <c r="D34" s="48"/>
      <c r="E34" s="48"/>
      <c r="F34" s="48"/>
      <c r="G34" s="48"/>
      <c r="H34" s="48"/>
      <c r="I34" s="48"/>
      <c r="J34" s="48"/>
      <c r="L34" t="s">
        <v>793</v>
      </c>
    </row>
    <row r="35" spans="2:12" x14ac:dyDescent="0.25">
      <c r="B35" s="48"/>
      <c r="C35" s="48"/>
      <c r="D35" s="48"/>
      <c r="E35" s="48"/>
      <c r="F35" s="48"/>
      <c r="G35" s="48"/>
      <c r="H35" s="48"/>
      <c r="I35" s="48"/>
      <c r="J35" s="48"/>
    </row>
    <row r="36" spans="2:12" x14ac:dyDescent="0.25">
      <c r="B36" s="48"/>
      <c r="C36" s="48"/>
      <c r="D36" s="48"/>
      <c r="E36" s="48"/>
      <c r="F36" s="48"/>
      <c r="G36" s="48"/>
      <c r="H36" s="48"/>
      <c r="I36" s="48"/>
      <c r="J36" s="48"/>
    </row>
    <row r="37" spans="2:12" x14ac:dyDescent="0.25">
      <c r="B37" s="48"/>
      <c r="C37" s="48"/>
      <c r="D37" s="48"/>
      <c r="E37" s="48"/>
      <c r="F37" s="48"/>
      <c r="G37" s="48"/>
      <c r="H37" s="48"/>
      <c r="I37" s="48"/>
      <c r="J37" s="48"/>
    </row>
    <row r="38" spans="2:12" x14ac:dyDescent="0.25">
      <c r="B38" s="48"/>
      <c r="C38" s="48"/>
      <c r="D38" s="48"/>
      <c r="E38" s="48"/>
      <c r="F38" s="48"/>
      <c r="G38" s="48"/>
      <c r="H38" s="48"/>
      <c r="I38" s="48"/>
      <c r="J38" s="48"/>
    </row>
    <row r="39" spans="2:12" x14ac:dyDescent="0.25">
      <c r="B39" s="48"/>
      <c r="C39" s="48"/>
      <c r="D39" s="48"/>
      <c r="E39" s="48"/>
      <c r="F39" s="48"/>
      <c r="G39" s="48"/>
      <c r="H39" s="48"/>
      <c r="I39" s="48"/>
      <c r="J39" s="48"/>
    </row>
    <row r="40" spans="2:12" x14ac:dyDescent="0.25">
      <c r="B40" s="48"/>
      <c r="C40" s="48"/>
      <c r="D40" s="48"/>
      <c r="E40" s="48"/>
      <c r="F40" s="48"/>
      <c r="G40" s="48"/>
      <c r="H40" s="48"/>
      <c r="I40" s="48"/>
      <c r="J40" s="48"/>
    </row>
    <row r="41" spans="2:12" x14ac:dyDescent="0.25">
      <c r="B41" s="48"/>
      <c r="C41" s="48"/>
      <c r="D41" s="48"/>
      <c r="E41" s="48"/>
      <c r="F41" s="48"/>
      <c r="G41" s="48"/>
      <c r="H41" s="48"/>
      <c r="I41" s="48"/>
      <c r="J41" s="48"/>
    </row>
    <row r="42" spans="2:12" x14ac:dyDescent="0.25">
      <c r="B42" s="48"/>
      <c r="C42" s="48"/>
      <c r="D42" s="48"/>
      <c r="E42" s="48"/>
      <c r="F42" s="48"/>
      <c r="G42" s="48"/>
      <c r="H42" s="48"/>
      <c r="I42" s="48"/>
      <c r="J42" s="48"/>
    </row>
    <row r="43" spans="2:12" x14ac:dyDescent="0.25">
      <c r="B43" s="48"/>
      <c r="C43" s="48"/>
      <c r="D43" s="48"/>
      <c r="E43" s="48"/>
      <c r="F43" s="48"/>
      <c r="G43" s="48"/>
      <c r="H43" s="48"/>
      <c r="I43" s="48"/>
      <c r="J43" s="48"/>
    </row>
    <row r="44" spans="2:12" x14ac:dyDescent="0.25">
      <c r="B44" s="48"/>
      <c r="C44" s="48"/>
      <c r="D44" s="48"/>
      <c r="E44" s="48"/>
      <c r="F44" s="48"/>
      <c r="G44" s="48"/>
      <c r="H44" s="48"/>
      <c r="I44" s="48"/>
      <c r="J44" s="48"/>
    </row>
    <row r="45" spans="2:12" x14ac:dyDescent="0.25">
      <c r="B45" s="48"/>
      <c r="C45" s="48"/>
      <c r="D45" s="48"/>
      <c r="E45" s="48"/>
      <c r="F45" s="48"/>
      <c r="G45" s="48"/>
      <c r="H45" s="48"/>
      <c r="I45" s="48"/>
      <c r="J45" s="48"/>
    </row>
    <row r="46" spans="2:12" x14ac:dyDescent="0.25">
      <c r="B46" s="48"/>
      <c r="C46" s="48"/>
      <c r="D46" s="48"/>
      <c r="E46" s="48"/>
      <c r="F46" s="48"/>
      <c r="G46" s="48"/>
      <c r="H46" s="48"/>
      <c r="I46" s="48"/>
      <c r="J46" s="48"/>
    </row>
    <row r="47" spans="2:12" x14ac:dyDescent="0.25">
      <c r="B47" s="48"/>
      <c r="C47" s="48"/>
      <c r="D47" s="48"/>
      <c r="E47" s="48"/>
      <c r="F47" s="48"/>
      <c r="G47" s="48"/>
      <c r="H47" s="48"/>
      <c r="I47" s="48"/>
      <c r="J47" s="48"/>
    </row>
    <row r="48" spans="2:12" x14ac:dyDescent="0.25">
      <c r="B48" s="48"/>
      <c r="C48" s="48"/>
      <c r="D48" s="48"/>
      <c r="E48" s="48"/>
      <c r="F48" s="48"/>
      <c r="G48" s="48"/>
      <c r="H48" s="48"/>
      <c r="I48" s="48"/>
      <c r="J48" s="48"/>
    </row>
    <row r="49" spans="2:10" x14ac:dyDescent="0.25">
      <c r="B49" s="48"/>
      <c r="C49" s="48"/>
      <c r="D49" s="48"/>
      <c r="E49" s="48"/>
      <c r="F49" s="48"/>
      <c r="G49" s="48"/>
      <c r="H49" s="48"/>
      <c r="I49" s="48"/>
      <c r="J49" s="48"/>
    </row>
    <row r="50" spans="2:10" x14ac:dyDescent="0.25">
      <c r="B50" s="48"/>
      <c r="C50" s="48"/>
      <c r="D50" s="48"/>
      <c r="E50" s="48"/>
      <c r="F50" s="48"/>
      <c r="G50" s="48"/>
      <c r="H50" s="48"/>
      <c r="I50" s="48"/>
      <c r="J50" s="48"/>
    </row>
    <row r="51" spans="2:10" x14ac:dyDescent="0.25">
      <c r="B51" s="48"/>
      <c r="C51" s="48"/>
      <c r="D51" s="48"/>
      <c r="E51" s="48"/>
      <c r="F51" s="48"/>
      <c r="G51" s="48"/>
      <c r="H51" s="48"/>
      <c r="I51" s="48"/>
      <c r="J51" s="48"/>
    </row>
    <row r="52" spans="2:10" x14ac:dyDescent="0.25">
      <c r="B52" s="48"/>
      <c r="C52" s="48"/>
      <c r="D52" s="48"/>
      <c r="E52" s="48"/>
      <c r="F52" s="48"/>
      <c r="G52" s="48"/>
      <c r="H52" s="48"/>
      <c r="I52" s="48"/>
      <c r="J52" s="48"/>
    </row>
    <row r="53" spans="2:10" x14ac:dyDescent="0.25">
      <c r="B53" s="48"/>
      <c r="C53" s="48"/>
      <c r="D53" s="48"/>
      <c r="E53" s="48"/>
      <c r="F53" s="48"/>
      <c r="G53" s="48"/>
      <c r="H53" s="48"/>
      <c r="I53" s="48"/>
      <c r="J53" s="48"/>
    </row>
    <row r="54" spans="2:10" x14ac:dyDescent="0.25">
      <c r="B54" s="48"/>
      <c r="C54" s="48"/>
      <c r="D54" s="48"/>
      <c r="E54" s="48"/>
      <c r="F54" s="48"/>
      <c r="G54" s="48"/>
      <c r="H54" s="48"/>
      <c r="I54" s="48"/>
      <c r="J54" s="48"/>
    </row>
    <row r="55" spans="2:10" x14ac:dyDescent="0.25">
      <c r="B55" s="48"/>
      <c r="C55" s="48"/>
      <c r="D55" s="48"/>
      <c r="E55" s="48"/>
      <c r="F55" s="48"/>
      <c r="G55" s="48"/>
      <c r="H55" s="48"/>
      <c r="I55" s="48"/>
      <c r="J55" s="48"/>
    </row>
    <row r="56" spans="2:10" x14ac:dyDescent="0.25">
      <c r="B56" s="48"/>
      <c r="C56" s="48"/>
      <c r="D56" s="48"/>
      <c r="E56" s="48"/>
      <c r="F56" s="48"/>
      <c r="G56" s="48"/>
      <c r="H56" s="48"/>
      <c r="I56" s="48"/>
      <c r="J56" s="48"/>
    </row>
    <row r="57" spans="2:10" x14ac:dyDescent="0.25">
      <c r="B57" s="48"/>
      <c r="C57" s="48"/>
      <c r="D57" s="48"/>
      <c r="E57" s="48"/>
      <c r="F57" s="48"/>
      <c r="G57" s="48"/>
      <c r="H57" s="48"/>
      <c r="I57" s="48"/>
      <c r="J57" s="48"/>
    </row>
    <row r="58" spans="2:10" x14ac:dyDescent="0.25">
      <c r="B58" s="48"/>
      <c r="C58" s="48"/>
      <c r="D58" s="48"/>
      <c r="E58" s="48"/>
      <c r="F58" s="48"/>
      <c r="G58" s="48"/>
      <c r="H58" s="48"/>
      <c r="I58" s="48"/>
      <c r="J58" s="48"/>
    </row>
    <row r="59" spans="2:10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x14ac:dyDescent="0.25">
      <c r="B60" s="48"/>
      <c r="C60" s="48"/>
      <c r="D60" s="48"/>
      <c r="E60" s="48"/>
      <c r="F60" s="48"/>
      <c r="G60" s="48"/>
      <c r="H60" s="48"/>
      <c r="I60" s="48"/>
      <c r="J60" s="48"/>
    </row>
    <row r="61" spans="2:10" x14ac:dyDescent="0.25">
      <c r="B61" s="48"/>
      <c r="C61" s="48"/>
      <c r="D61" s="48"/>
      <c r="E61" s="48"/>
      <c r="F61" s="48"/>
      <c r="G61" s="48"/>
      <c r="H61" s="48"/>
      <c r="I61" s="48"/>
      <c r="J61" s="48"/>
    </row>
    <row r="62" spans="2:10" x14ac:dyDescent="0.25">
      <c r="B62" s="48"/>
      <c r="C62" s="48"/>
      <c r="D62" s="48"/>
      <c r="E62" s="48"/>
      <c r="F62" s="48"/>
      <c r="G62" s="48"/>
      <c r="H62" s="48"/>
      <c r="I62" s="48"/>
      <c r="J62" s="48"/>
    </row>
    <row r="63" spans="2:10" x14ac:dyDescent="0.25">
      <c r="B63" s="48"/>
      <c r="C63" s="48"/>
      <c r="D63" s="48"/>
      <c r="E63" s="48"/>
      <c r="F63" s="48"/>
      <c r="G63" s="48"/>
      <c r="H63" s="48"/>
      <c r="I63" s="48"/>
      <c r="J63" s="48"/>
    </row>
    <row r="64" spans="2:10" x14ac:dyDescent="0.25">
      <c r="B64" s="48"/>
      <c r="C64" s="48"/>
      <c r="D64" s="48"/>
      <c r="E64" s="48"/>
      <c r="F64" s="48"/>
      <c r="G64" s="48"/>
      <c r="H64" s="48"/>
      <c r="I64" s="48"/>
      <c r="J64" s="48"/>
    </row>
    <row r="65" spans="2:10" x14ac:dyDescent="0.25">
      <c r="B65" s="48"/>
      <c r="C65" s="48"/>
      <c r="D65" s="48"/>
      <c r="E65" s="48"/>
      <c r="F65" s="48"/>
      <c r="G65" s="48"/>
      <c r="H65" s="48"/>
      <c r="I65" s="48"/>
      <c r="J65" s="48"/>
    </row>
    <row r="66" spans="2:10" x14ac:dyDescent="0.25">
      <c r="B66" s="48"/>
      <c r="C66" s="48"/>
      <c r="D66" s="48"/>
      <c r="E66" s="48"/>
      <c r="F66" s="48"/>
      <c r="G66" s="48"/>
      <c r="H66" s="48"/>
      <c r="I66" s="48"/>
      <c r="J66" s="48"/>
    </row>
    <row r="67" spans="2:10" x14ac:dyDescent="0.25">
      <c r="B67" s="48"/>
      <c r="C67" s="48"/>
      <c r="D67" s="48"/>
      <c r="E67" s="48"/>
      <c r="F67" s="48"/>
      <c r="G67" s="48"/>
      <c r="H67" s="48"/>
      <c r="I67" s="48"/>
      <c r="J67" s="48"/>
    </row>
    <row r="68" spans="2:10" x14ac:dyDescent="0.25">
      <c r="B68" s="48"/>
      <c r="C68" s="48"/>
      <c r="D68" s="48"/>
      <c r="E68" s="48"/>
      <c r="F68" s="48"/>
      <c r="G68" s="48"/>
      <c r="H68" s="48"/>
      <c r="I68" s="48"/>
      <c r="J68" s="48"/>
    </row>
    <row r="69" spans="2:10" x14ac:dyDescent="0.25">
      <c r="B69" s="48"/>
      <c r="C69" s="48"/>
      <c r="D69" s="48"/>
      <c r="E69" s="48"/>
      <c r="F69" s="48"/>
      <c r="G69" s="48"/>
      <c r="H69" s="48"/>
      <c r="I69" s="48"/>
      <c r="J69" s="48"/>
    </row>
    <row r="70" spans="2:10" x14ac:dyDescent="0.25">
      <c r="B70" s="48"/>
      <c r="C70" s="48"/>
      <c r="D70" s="48"/>
      <c r="E70" s="48"/>
      <c r="F70" s="48"/>
      <c r="G70" s="48"/>
      <c r="H70" s="48"/>
      <c r="I70" s="48"/>
      <c r="J70" s="48"/>
    </row>
    <row r="71" spans="2:10" x14ac:dyDescent="0.25">
      <c r="B71" s="48"/>
      <c r="C71" s="48"/>
      <c r="D71" s="48"/>
      <c r="E71" s="48"/>
      <c r="F71" s="48"/>
      <c r="G71" s="48"/>
      <c r="H71" s="48"/>
      <c r="I71" s="48"/>
      <c r="J71" s="48"/>
    </row>
    <row r="72" spans="2:10" x14ac:dyDescent="0.25">
      <c r="B72" s="48"/>
      <c r="C72" s="48"/>
      <c r="D72" s="48"/>
      <c r="E72" s="48"/>
      <c r="F72" s="48"/>
      <c r="G72" s="48"/>
      <c r="H72" s="48"/>
      <c r="I72" s="48"/>
      <c r="J72" s="48"/>
    </row>
    <row r="73" spans="2:10" x14ac:dyDescent="0.25">
      <c r="B73" s="48"/>
      <c r="C73" s="48"/>
      <c r="D73" s="48"/>
      <c r="E73" s="48"/>
      <c r="F73" s="48"/>
      <c r="G73" s="48"/>
      <c r="H73" s="48"/>
      <c r="I73" s="48"/>
      <c r="J73" s="48"/>
    </row>
    <row r="74" spans="2:10" x14ac:dyDescent="0.25">
      <c r="B74" s="48"/>
      <c r="C74" s="48"/>
      <c r="D74" s="48"/>
      <c r="E74" s="48"/>
      <c r="F74" s="48"/>
      <c r="G74" s="48"/>
      <c r="H74" s="48"/>
      <c r="I74" s="48"/>
      <c r="J74" s="48"/>
    </row>
    <row r="75" spans="2:10" x14ac:dyDescent="0.25">
      <c r="B75" s="48"/>
      <c r="C75" s="48"/>
      <c r="D75" s="48"/>
      <c r="E75" s="48"/>
      <c r="F75" s="48"/>
      <c r="G75" s="48"/>
      <c r="H75" s="48"/>
      <c r="I75" s="48"/>
      <c r="J75" s="48"/>
    </row>
    <row r="76" spans="2:10" x14ac:dyDescent="0.25">
      <c r="B76" s="48"/>
      <c r="C76" s="48"/>
      <c r="D76" s="48"/>
      <c r="E76" s="48"/>
      <c r="F76" s="48"/>
      <c r="G76" s="48"/>
      <c r="H76" s="48"/>
      <c r="I76" s="48"/>
      <c r="J76" s="48"/>
    </row>
    <row r="77" spans="2:10" x14ac:dyDescent="0.25">
      <c r="B77" s="48"/>
      <c r="C77" s="48"/>
      <c r="D77" s="48"/>
      <c r="E77" s="48"/>
      <c r="F77" s="48"/>
      <c r="G77" s="48"/>
      <c r="H77" s="48"/>
      <c r="I77" s="48"/>
      <c r="J77" s="48"/>
    </row>
    <row r="78" spans="2:10" x14ac:dyDescent="0.25">
      <c r="B78" s="48"/>
      <c r="C78" s="48"/>
      <c r="D78" s="48"/>
      <c r="E78" s="48"/>
      <c r="F78" s="48"/>
      <c r="G78" s="48"/>
      <c r="H78" s="48"/>
      <c r="I78" s="48"/>
      <c r="J78" s="48"/>
    </row>
    <row r="79" spans="2:10" x14ac:dyDescent="0.25">
      <c r="B79" s="48"/>
      <c r="C79" s="48"/>
      <c r="D79" s="48"/>
      <c r="E79" s="48"/>
      <c r="F79" s="48"/>
      <c r="G79" s="48"/>
      <c r="H79" s="48"/>
      <c r="I79" s="48"/>
      <c r="J79" s="48"/>
    </row>
    <row r="80" spans="2:10" x14ac:dyDescent="0.25">
      <c r="B80" s="48"/>
      <c r="C80" s="48"/>
      <c r="D80" s="48"/>
      <c r="E80" s="48"/>
      <c r="F80" s="48"/>
      <c r="G80" s="48"/>
      <c r="H80" s="48"/>
      <c r="I80" s="48"/>
      <c r="J80" s="48"/>
    </row>
    <row r="81" spans="2:10" x14ac:dyDescent="0.25">
      <c r="B81" s="48"/>
      <c r="C81" s="48"/>
      <c r="D81" s="48"/>
      <c r="E81" s="48"/>
      <c r="F81" s="48"/>
      <c r="G81" s="48"/>
      <c r="H81" s="48"/>
      <c r="I81" s="48"/>
      <c r="J81" s="48"/>
    </row>
    <row r="82" spans="2:10" x14ac:dyDescent="0.25">
      <c r="B82" s="48"/>
      <c r="C82" s="48"/>
      <c r="D82" s="48"/>
      <c r="E82" s="48"/>
      <c r="F82" s="48"/>
      <c r="G82" s="48"/>
      <c r="H82" s="48"/>
      <c r="I82" s="48"/>
      <c r="J82" s="48"/>
    </row>
    <row r="83" spans="2:10" x14ac:dyDescent="0.25">
      <c r="B83" s="48"/>
      <c r="C83" s="48"/>
      <c r="D83" s="48"/>
      <c r="E83" s="48"/>
      <c r="F83" s="48"/>
      <c r="G83" s="48"/>
      <c r="H83" s="48"/>
      <c r="I83" s="48"/>
      <c r="J83" s="48"/>
    </row>
    <row r="84" spans="2:10" x14ac:dyDescent="0.25">
      <c r="B84" s="48"/>
      <c r="C84" s="48"/>
      <c r="D84" s="48"/>
      <c r="E84" s="48"/>
      <c r="F84" s="48"/>
      <c r="G84" s="48"/>
      <c r="H84" s="48"/>
      <c r="I84" s="48"/>
      <c r="J84" s="48"/>
    </row>
    <row r="85" spans="2:10" x14ac:dyDescent="0.25">
      <c r="B85" s="48"/>
      <c r="C85" s="48"/>
      <c r="D85" s="48"/>
      <c r="E85" s="48"/>
      <c r="F85" s="48"/>
      <c r="G85" s="48"/>
      <c r="H85" s="48"/>
      <c r="I85" s="48"/>
      <c r="J85" s="48"/>
    </row>
    <row r="86" spans="2:10" x14ac:dyDescent="0.25">
      <c r="B86" s="48"/>
      <c r="C86" s="48"/>
      <c r="D86" s="48"/>
      <c r="E86" s="48"/>
      <c r="F86" s="48"/>
      <c r="G86" s="48"/>
      <c r="H86" s="48"/>
      <c r="I86" s="48"/>
      <c r="J86" s="48"/>
    </row>
    <row r="87" spans="2:10" x14ac:dyDescent="0.25">
      <c r="B87" s="48"/>
      <c r="C87" s="48"/>
      <c r="D87" s="48"/>
      <c r="E87" s="48"/>
      <c r="F87" s="48"/>
      <c r="G87" s="48"/>
      <c r="H87" s="48"/>
      <c r="I87" s="48"/>
      <c r="J87" s="48"/>
    </row>
    <row r="88" spans="2:10" x14ac:dyDescent="0.25">
      <c r="B88" s="48"/>
      <c r="C88" s="48"/>
      <c r="D88" s="48"/>
      <c r="E88" s="48"/>
      <c r="F88" s="48"/>
      <c r="G88" s="48"/>
      <c r="H88" s="48"/>
      <c r="I88" s="48"/>
      <c r="J88" s="48"/>
    </row>
    <row r="89" spans="2:10" x14ac:dyDescent="0.25">
      <c r="B89" s="48"/>
      <c r="C89" s="48"/>
      <c r="D89" s="48"/>
      <c r="E89" s="48"/>
      <c r="F89" s="48"/>
      <c r="G89" s="48"/>
      <c r="H89" s="48"/>
      <c r="I89" s="48"/>
      <c r="J89" s="48"/>
    </row>
    <row r="90" spans="2:10" x14ac:dyDescent="0.25">
      <c r="B90" s="48"/>
      <c r="C90" s="48"/>
      <c r="D90" s="48"/>
      <c r="E90" s="48"/>
      <c r="F90" s="48"/>
      <c r="G90" s="48"/>
      <c r="H90" s="48"/>
      <c r="I90" s="48"/>
      <c r="J90" s="48"/>
    </row>
  </sheetData>
  <mergeCells count="1">
    <mergeCell ref="H1:I1"/>
  </mergeCells>
  <conditionalFormatting sqref="B1">
    <cfRule type="cellIs" dxfId="69" priority="1" operator="equal">
      <formula>"Incomplete"</formula>
    </cfRule>
    <cfRule type="cellIs" dxfId="68" priority="2" operator="equal">
      <formula>"Flag for Review"</formula>
    </cfRule>
    <cfRule type="cellIs" dxfId="6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P86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2" width="16.7109375" style="22" customWidth="1"/>
    <col min="3" max="9" width="11.5703125" style="22" customWidth="1"/>
    <col min="10" max="10" width="10.7109375" style="22" customWidth="1"/>
    <col min="17" max="16384" width="9.140625" style="22"/>
  </cols>
  <sheetData>
    <row r="1" spans="1:13" ht="15" customHeight="1" x14ac:dyDescent="0.25">
      <c r="A1" s="7">
        <v>6</v>
      </c>
      <c r="B1" s="33" t="s">
        <v>12</v>
      </c>
      <c r="C1" s="21"/>
      <c r="D1" s="21"/>
      <c r="E1" s="21"/>
      <c r="F1" s="21"/>
      <c r="G1" s="21"/>
      <c r="H1" s="641" t="s">
        <v>24</v>
      </c>
      <c r="I1" s="644"/>
      <c r="K1" s="1" t="s">
        <v>183</v>
      </c>
      <c r="L1" s="362" t="s">
        <v>652</v>
      </c>
    </row>
    <row r="2" spans="1:13" ht="15" customHeight="1" x14ac:dyDescent="0.25">
      <c r="A2" s="23"/>
      <c r="B2" s="20"/>
      <c r="C2" s="20"/>
      <c r="D2" s="20"/>
      <c r="E2" s="20"/>
      <c r="F2" s="20"/>
      <c r="G2" s="20"/>
      <c r="H2" s="20"/>
      <c r="I2" s="24"/>
    </row>
    <row r="3" spans="1:13" ht="15" customHeight="1" x14ac:dyDescent="0.25">
      <c r="A3" s="8" t="s">
        <v>13</v>
      </c>
      <c r="B3" s="18"/>
      <c r="C3" s="18"/>
      <c r="D3" s="18"/>
      <c r="E3" s="18"/>
      <c r="F3" s="18"/>
      <c r="G3" s="18"/>
      <c r="H3" s="18"/>
      <c r="I3" s="19"/>
      <c r="J3" s="48"/>
      <c r="K3" s="233" t="s">
        <v>2</v>
      </c>
      <c r="L3" t="s">
        <v>653</v>
      </c>
    </row>
    <row r="4" spans="1:13" ht="15" customHeight="1" x14ac:dyDescent="0.25">
      <c r="A4" s="9">
        <f>INDEX('Point Grid'!B:B,MATCH($A$1,'Point Grid'!A:A,0))</f>
        <v>1.75</v>
      </c>
      <c r="B4" s="18"/>
      <c r="C4" s="18"/>
      <c r="D4" s="18"/>
      <c r="E4" s="18"/>
      <c r="F4" s="18"/>
      <c r="G4" s="18"/>
      <c r="H4" s="18"/>
      <c r="I4" s="19"/>
      <c r="J4" s="48"/>
      <c r="L4" t="s">
        <v>654</v>
      </c>
    </row>
    <row r="5" spans="1:13" ht="15" customHeight="1" x14ac:dyDescent="0.25">
      <c r="A5" s="23"/>
      <c r="B5" s="51"/>
      <c r="C5" s="51"/>
      <c r="D5" s="51"/>
      <c r="E5" s="51"/>
      <c r="F5" s="51"/>
      <c r="G5" s="51"/>
      <c r="H5" s="51"/>
      <c r="I5" s="19"/>
      <c r="J5" s="48"/>
      <c r="L5" s="535" t="s">
        <v>655</v>
      </c>
    </row>
    <row r="6" spans="1:13" ht="15" customHeight="1" x14ac:dyDescent="0.25">
      <c r="A6" s="28" t="s">
        <v>2</v>
      </c>
      <c r="B6" s="18" t="s">
        <v>650</v>
      </c>
      <c r="C6" s="18"/>
      <c r="D6" s="18"/>
      <c r="E6" s="18"/>
      <c r="F6" s="18"/>
      <c r="G6" s="18"/>
      <c r="H6" s="18"/>
      <c r="I6" s="19"/>
      <c r="J6" s="48"/>
      <c r="L6" s="241"/>
    </row>
    <row r="7" spans="1:13" ht="15" customHeight="1" thickBot="1" x14ac:dyDescent="0.3">
      <c r="A7" s="9">
        <f>INDEX('Point Grid'!$C$8:$I$32,MATCH($A$1,'Point Grid'!$A$8:$A$32,0),MATCH(A6,'Point Grid'!$C$7:$I$7,0))</f>
        <v>0.75</v>
      </c>
      <c r="B7" s="18"/>
      <c r="C7" s="18"/>
      <c r="D7" s="18"/>
      <c r="E7" s="18"/>
      <c r="F7" s="18"/>
      <c r="G7" s="18"/>
      <c r="H7" s="18"/>
      <c r="I7" s="19"/>
      <c r="J7" s="48"/>
      <c r="K7" s="233" t="s">
        <v>3</v>
      </c>
      <c r="L7" s="241" t="s">
        <v>332</v>
      </c>
      <c r="M7" s="536" t="s">
        <v>656</v>
      </c>
    </row>
    <row r="8" spans="1:13" ht="15" customHeight="1" thickBot="1" x14ac:dyDescent="0.3">
      <c r="A8" s="5"/>
      <c r="B8" s="18"/>
      <c r="C8" s="18"/>
      <c r="D8" s="18"/>
      <c r="E8" s="18"/>
      <c r="F8" s="18"/>
      <c r="G8" s="18"/>
      <c r="H8" s="18"/>
      <c r="I8" s="19"/>
      <c r="J8" s="48"/>
      <c r="L8" s="536"/>
      <c r="M8" s="536" t="s">
        <v>657</v>
      </c>
    </row>
    <row r="9" spans="1:13" ht="15" customHeight="1" x14ac:dyDescent="0.25">
      <c r="A9" s="23"/>
      <c r="B9" s="51"/>
      <c r="C9" s="51"/>
      <c r="D9" s="51"/>
      <c r="E9" s="51"/>
      <c r="F9" s="51"/>
      <c r="G9" s="18"/>
      <c r="H9" s="18"/>
      <c r="I9" s="19"/>
      <c r="J9" s="48"/>
      <c r="L9" s="241"/>
    </row>
    <row r="10" spans="1:13" ht="15" customHeight="1" x14ac:dyDescent="0.25">
      <c r="A10" s="28" t="s">
        <v>3</v>
      </c>
      <c r="B10" s="18" t="s">
        <v>649</v>
      </c>
      <c r="C10" s="18"/>
      <c r="D10" s="18"/>
      <c r="E10" s="18"/>
      <c r="F10" s="18"/>
      <c r="G10" s="18"/>
      <c r="H10" s="18"/>
      <c r="I10" s="19"/>
      <c r="J10" s="48"/>
      <c r="L10" s="241" t="s">
        <v>334</v>
      </c>
      <c r="M10" t="s">
        <v>658</v>
      </c>
    </row>
    <row r="11" spans="1:13" ht="15" customHeight="1" thickBot="1" x14ac:dyDescent="0.3">
      <c r="A11" s="9">
        <f>INDEX('Point Grid'!$C$8:$I$32,MATCH($A$1,'Point Grid'!$A$8:$A$32,0),MATCH(A10,'Point Grid'!$C$7:$I$7,0))</f>
        <v>0.5</v>
      </c>
      <c r="B11" s="18"/>
      <c r="C11" s="18"/>
      <c r="D11" s="18"/>
      <c r="E11" s="18"/>
      <c r="F11" s="18"/>
      <c r="G11" s="18"/>
      <c r="H11" s="18"/>
      <c r="I11" s="19"/>
      <c r="J11" s="48"/>
      <c r="K11" s="233"/>
      <c r="L11" s="241"/>
      <c r="M11" t="s">
        <v>659</v>
      </c>
    </row>
    <row r="12" spans="1:13" ht="15" customHeight="1" thickBot="1" x14ac:dyDescent="0.3">
      <c r="A12" s="5"/>
      <c r="B12" s="18"/>
      <c r="C12" s="18"/>
      <c r="D12" s="18"/>
      <c r="E12" s="18"/>
      <c r="F12" s="18"/>
      <c r="G12" s="18"/>
      <c r="H12" s="18"/>
      <c r="I12" s="19"/>
      <c r="J12" s="48"/>
      <c r="K12" s="233"/>
      <c r="L12" s="241"/>
    </row>
    <row r="13" spans="1:13" ht="15" customHeight="1" x14ac:dyDescent="0.25">
      <c r="A13" s="23"/>
      <c r="B13" s="51"/>
      <c r="C13" s="51"/>
      <c r="D13" s="51"/>
      <c r="E13" s="51"/>
      <c r="F13" s="51"/>
      <c r="G13" s="51"/>
      <c r="H13" s="51"/>
      <c r="I13" s="19"/>
      <c r="J13" s="48"/>
      <c r="K13" s="233" t="s">
        <v>4</v>
      </c>
      <c r="L13" t="s">
        <v>189</v>
      </c>
    </row>
    <row r="14" spans="1:13" ht="15" customHeight="1" x14ac:dyDescent="0.25">
      <c r="A14" s="28" t="s">
        <v>4</v>
      </c>
      <c r="B14" s="51" t="s">
        <v>651</v>
      </c>
      <c r="C14" s="51"/>
      <c r="D14" s="51"/>
      <c r="E14" s="51"/>
      <c r="F14" s="51"/>
      <c r="G14" s="51"/>
      <c r="H14" s="18"/>
      <c r="I14" s="19"/>
      <c r="J14" s="48"/>
      <c r="L14" t="s">
        <v>660</v>
      </c>
    </row>
    <row r="15" spans="1:13" ht="15" customHeight="1" thickBot="1" x14ac:dyDescent="0.3">
      <c r="A15" s="9">
        <f>INDEX('Point Grid'!$C$8:$I$32,MATCH($A$1,'Point Grid'!$A$8:$A$32,0),MATCH(A14,'Point Grid'!$C$7:$I$7,0))</f>
        <v>0.5</v>
      </c>
      <c r="B15" s="51"/>
      <c r="C15" s="51"/>
      <c r="D15" s="51"/>
      <c r="E15" s="51"/>
      <c r="F15" s="51"/>
      <c r="G15" s="51"/>
      <c r="H15" s="51"/>
      <c r="I15" s="19"/>
      <c r="J15" s="48"/>
      <c r="L15" s="535" t="s">
        <v>661</v>
      </c>
    </row>
    <row r="16" spans="1:13" ht="15" customHeight="1" thickBot="1" x14ac:dyDescent="0.3">
      <c r="A16" s="5"/>
      <c r="B16" s="51"/>
      <c r="C16" s="51"/>
      <c r="D16" s="51"/>
      <c r="E16" s="51"/>
      <c r="F16" s="51"/>
      <c r="G16" s="51"/>
      <c r="H16" s="51"/>
      <c r="I16" s="19"/>
      <c r="J16" s="48"/>
      <c r="L16" s="535" t="s">
        <v>662</v>
      </c>
    </row>
    <row r="17" spans="1:12" ht="15" customHeight="1" thickBot="1" x14ac:dyDescent="0.3">
      <c r="A17" s="25"/>
      <c r="B17" s="49"/>
      <c r="C17" s="49"/>
      <c r="D17" s="49"/>
      <c r="E17" s="49"/>
      <c r="F17" s="49"/>
      <c r="G17" s="49"/>
      <c r="H17" s="49"/>
      <c r="I17" s="50"/>
      <c r="J17" s="48"/>
      <c r="L17" s="535" t="s">
        <v>663</v>
      </c>
    </row>
    <row r="18" spans="1:12" x14ac:dyDescent="0.25">
      <c r="B18" s="48"/>
      <c r="C18" s="48"/>
      <c r="D18" s="48"/>
      <c r="E18" s="48"/>
      <c r="F18" s="48"/>
      <c r="G18" s="48"/>
      <c r="H18" s="48"/>
      <c r="I18" s="48"/>
      <c r="J18" s="48"/>
    </row>
    <row r="19" spans="1:12" x14ac:dyDescent="0.25">
      <c r="B19" s="48"/>
      <c r="C19" s="48"/>
      <c r="D19" s="48"/>
      <c r="E19" s="48"/>
      <c r="F19" s="48"/>
      <c r="G19" s="48"/>
      <c r="H19" s="48"/>
      <c r="I19" s="48"/>
      <c r="J19" s="48"/>
    </row>
    <row r="20" spans="1:12" x14ac:dyDescent="0.25">
      <c r="B20" s="48"/>
      <c r="C20" s="48"/>
      <c r="D20" s="48"/>
      <c r="E20" s="48"/>
      <c r="F20" s="48"/>
      <c r="G20" s="48"/>
      <c r="H20" s="48"/>
      <c r="I20" s="48"/>
      <c r="J20" s="48"/>
    </row>
    <row r="21" spans="1:12" x14ac:dyDescent="0.25">
      <c r="B21" s="48"/>
      <c r="C21" s="48"/>
      <c r="D21" s="48"/>
      <c r="E21" s="48"/>
      <c r="F21" s="48"/>
      <c r="G21" s="48"/>
      <c r="H21" s="48"/>
      <c r="I21" s="48"/>
      <c r="J21" s="48"/>
    </row>
    <row r="22" spans="1:12" x14ac:dyDescent="0.25">
      <c r="B22" s="48"/>
      <c r="C22" s="48"/>
      <c r="D22" s="48"/>
      <c r="E22" s="48"/>
      <c r="F22" s="48"/>
      <c r="G22" s="48"/>
      <c r="H22" s="48"/>
      <c r="I22" s="48"/>
      <c r="J22" s="48"/>
    </row>
    <row r="23" spans="1:12" x14ac:dyDescent="0.25">
      <c r="B23" s="48"/>
      <c r="C23" s="48"/>
      <c r="D23" s="48"/>
      <c r="E23" s="48"/>
      <c r="F23" s="48"/>
      <c r="G23" s="48"/>
      <c r="H23" s="48"/>
      <c r="I23" s="48"/>
      <c r="J23" s="48"/>
    </row>
    <row r="24" spans="1:12" x14ac:dyDescent="0.25">
      <c r="B24" s="48"/>
      <c r="C24" s="48"/>
      <c r="D24" s="48"/>
      <c r="E24" s="48"/>
      <c r="F24" s="48"/>
      <c r="G24" s="48"/>
      <c r="H24" s="48"/>
      <c r="I24" s="48"/>
      <c r="J24" s="48"/>
    </row>
    <row r="25" spans="1:12" x14ac:dyDescent="0.25">
      <c r="B25" s="48"/>
      <c r="C25" s="48"/>
      <c r="D25" s="48"/>
      <c r="E25" s="48"/>
      <c r="F25" s="48"/>
      <c r="G25" s="48"/>
      <c r="H25" s="48"/>
      <c r="I25" s="48"/>
      <c r="J25" s="48"/>
    </row>
    <row r="26" spans="1:12" x14ac:dyDescent="0.25">
      <c r="B26" s="48"/>
      <c r="C26" s="48"/>
      <c r="D26" s="48"/>
      <c r="E26" s="48"/>
      <c r="F26" s="48"/>
      <c r="G26" s="48"/>
      <c r="H26" s="48"/>
      <c r="I26" s="48"/>
      <c r="J26" s="48"/>
    </row>
    <row r="27" spans="1:12" x14ac:dyDescent="0.25">
      <c r="B27" s="48"/>
      <c r="C27" s="48"/>
      <c r="D27" s="48"/>
      <c r="E27" s="48"/>
      <c r="F27" s="48"/>
      <c r="G27" s="48"/>
      <c r="H27" s="48"/>
      <c r="I27" s="48"/>
      <c r="J27" s="48"/>
    </row>
    <row r="28" spans="1:12" x14ac:dyDescent="0.25">
      <c r="B28" s="48"/>
      <c r="C28" s="48"/>
      <c r="D28" s="48"/>
      <c r="E28" s="48"/>
      <c r="F28" s="48"/>
      <c r="G28" s="48"/>
      <c r="H28" s="48"/>
      <c r="I28" s="48"/>
      <c r="J28" s="48"/>
    </row>
    <row r="29" spans="1:12" x14ac:dyDescent="0.25">
      <c r="B29" s="48"/>
      <c r="C29" s="48"/>
      <c r="D29" s="48"/>
      <c r="E29" s="48"/>
      <c r="F29" s="48"/>
      <c r="G29" s="48"/>
      <c r="H29" s="48"/>
      <c r="I29" s="48"/>
      <c r="J29" s="48"/>
    </row>
    <row r="30" spans="1:12" x14ac:dyDescent="0.25">
      <c r="B30" s="48"/>
      <c r="C30" s="48"/>
      <c r="D30" s="48"/>
      <c r="E30" s="48"/>
      <c r="F30" s="48"/>
      <c r="G30" s="48"/>
      <c r="H30" s="48"/>
      <c r="I30" s="48"/>
      <c r="J30" s="48"/>
    </row>
    <row r="31" spans="1:12" x14ac:dyDescent="0.25">
      <c r="B31" s="48"/>
      <c r="C31" s="48"/>
      <c r="D31" s="48"/>
      <c r="E31" s="48"/>
      <c r="F31" s="48"/>
      <c r="G31" s="48"/>
      <c r="H31" s="48"/>
      <c r="I31" s="48"/>
      <c r="J31" s="48"/>
    </row>
    <row r="32" spans="1:12" x14ac:dyDescent="0.25">
      <c r="B32" s="48"/>
      <c r="C32" s="48"/>
      <c r="D32" s="48"/>
      <c r="E32" s="48"/>
      <c r="F32" s="48"/>
      <c r="G32" s="48"/>
      <c r="H32" s="48"/>
      <c r="I32" s="48"/>
      <c r="J32" s="48"/>
    </row>
    <row r="33" spans="2:10" x14ac:dyDescent="0.25">
      <c r="B33" s="48"/>
      <c r="C33" s="48"/>
      <c r="D33" s="48"/>
      <c r="E33" s="48"/>
      <c r="F33" s="48"/>
      <c r="G33" s="48"/>
      <c r="H33" s="48"/>
      <c r="I33" s="48"/>
      <c r="J33" s="48"/>
    </row>
    <row r="34" spans="2:10" x14ac:dyDescent="0.25">
      <c r="B34" s="48"/>
      <c r="C34" s="48"/>
      <c r="D34" s="48"/>
      <c r="E34" s="48"/>
      <c r="F34" s="48"/>
      <c r="G34" s="48"/>
      <c r="H34" s="48"/>
      <c r="I34" s="48"/>
      <c r="J34" s="48"/>
    </row>
    <row r="35" spans="2:10" x14ac:dyDescent="0.25">
      <c r="B35" s="48"/>
      <c r="C35" s="48"/>
      <c r="D35" s="48"/>
      <c r="E35" s="48"/>
      <c r="F35" s="48"/>
      <c r="G35" s="48"/>
      <c r="H35" s="48"/>
      <c r="I35" s="48"/>
      <c r="J35" s="48"/>
    </row>
    <row r="36" spans="2:10" x14ac:dyDescent="0.25">
      <c r="B36" s="48"/>
      <c r="C36" s="48"/>
      <c r="D36" s="48"/>
      <c r="E36" s="48"/>
      <c r="F36" s="48"/>
      <c r="G36" s="48"/>
      <c r="H36" s="48"/>
      <c r="I36" s="48"/>
      <c r="J36" s="48"/>
    </row>
    <row r="37" spans="2:10" x14ac:dyDescent="0.25">
      <c r="B37" s="48"/>
      <c r="C37" s="48"/>
      <c r="D37" s="48"/>
      <c r="E37" s="48"/>
      <c r="F37" s="48"/>
      <c r="G37" s="48"/>
      <c r="H37" s="48"/>
      <c r="I37" s="48"/>
      <c r="J37" s="48"/>
    </row>
    <row r="38" spans="2:10" x14ac:dyDescent="0.25">
      <c r="B38" s="48"/>
      <c r="C38" s="48"/>
      <c r="D38" s="48"/>
      <c r="E38" s="48"/>
      <c r="F38" s="48"/>
      <c r="G38" s="48"/>
      <c r="H38" s="48"/>
      <c r="I38" s="48"/>
      <c r="J38" s="48"/>
    </row>
    <row r="39" spans="2:10" x14ac:dyDescent="0.25">
      <c r="B39" s="48"/>
      <c r="C39" s="48"/>
      <c r="D39" s="48"/>
      <c r="E39" s="48"/>
      <c r="F39" s="48"/>
      <c r="G39" s="48"/>
      <c r="H39" s="48"/>
      <c r="I39" s="48"/>
      <c r="J39" s="48"/>
    </row>
    <row r="40" spans="2:10" x14ac:dyDescent="0.25">
      <c r="B40" s="48"/>
      <c r="C40" s="48"/>
      <c r="D40" s="48"/>
      <c r="E40" s="48"/>
      <c r="F40" s="48"/>
      <c r="G40" s="48"/>
      <c r="H40" s="48"/>
      <c r="I40" s="48"/>
      <c r="J40" s="48"/>
    </row>
    <row r="41" spans="2:10" x14ac:dyDescent="0.25">
      <c r="B41" s="48"/>
      <c r="C41" s="48"/>
      <c r="D41" s="48"/>
      <c r="E41" s="48"/>
      <c r="F41" s="48"/>
      <c r="G41" s="48"/>
      <c r="H41" s="48"/>
      <c r="I41" s="48"/>
      <c r="J41" s="48"/>
    </row>
    <row r="42" spans="2:10" x14ac:dyDescent="0.25">
      <c r="B42" s="48"/>
      <c r="C42" s="48"/>
      <c r="D42" s="48"/>
      <c r="E42" s="48"/>
      <c r="F42" s="48"/>
      <c r="G42" s="48"/>
      <c r="H42" s="48"/>
      <c r="I42" s="48"/>
      <c r="J42" s="48"/>
    </row>
    <row r="43" spans="2:10" x14ac:dyDescent="0.25">
      <c r="B43" s="48"/>
      <c r="C43" s="48"/>
      <c r="D43" s="48"/>
      <c r="E43" s="48"/>
      <c r="F43" s="48"/>
      <c r="G43" s="48"/>
      <c r="H43" s="48"/>
      <c r="I43" s="48"/>
      <c r="J43" s="48"/>
    </row>
    <row r="44" spans="2:10" x14ac:dyDescent="0.25">
      <c r="B44" s="48"/>
      <c r="C44" s="48"/>
      <c r="D44" s="48"/>
      <c r="E44" s="48"/>
      <c r="F44" s="48"/>
      <c r="G44" s="48"/>
      <c r="H44" s="48"/>
      <c r="I44" s="48"/>
      <c r="J44" s="48"/>
    </row>
    <row r="45" spans="2:10" x14ac:dyDescent="0.25">
      <c r="B45" s="48"/>
      <c r="C45" s="48"/>
      <c r="D45" s="48"/>
      <c r="E45" s="48"/>
      <c r="F45" s="48"/>
      <c r="G45" s="48"/>
      <c r="H45" s="48"/>
      <c r="I45" s="48"/>
      <c r="J45" s="48"/>
    </row>
    <row r="46" spans="2:10" x14ac:dyDescent="0.25">
      <c r="B46" s="48"/>
      <c r="C46" s="48"/>
      <c r="D46" s="48"/>
      <c r="E46" s="48"/>
      <c r="F46" s="48"/>
      <c r="G46" s="48"/>
      <c r="H46" s="48"/>
      <c r="I46" s="48"/>
      <c r="J46" s="48"/>
    </row>
    <row r="47" spans="2:10" x14ac:dyDescent="0.25">
      <c r="B47" s="48"/>
      <c r="C47" s="48"/>
      <c r="D47" s="48"/>
      <c r="E47" s="48"/>
      <c r="F47" s="48"/>
      <c r="G47" s="48"/>
      <c r="H47" s="48"/>
      <c r="I47" s="48"/>
      <c r="J47" s="48"/>
    </row>
    <row r="48" spans="2:10" x14ac:dyDescent="0.25">
      <c r="B48" s="48"/>
      <c r="C48" s="48"/>
      <c r="D48" s="48"/>
      <c r="E48" s="48"/>
      <c r="F48" s="48"/>
      <c r="G48" s="48"/>
      <c r="H48" s="48"/>
      <c r="I48" s="48"/>
      <c r="J48" s="48"/>
    </row>
    <row r="49" spans="2:10" x14ac:dyDescent="0.25">
      <c r="B49" s="48"/>
      <c r="C49" s="48"/>
      <c r="D49" s="48"/>
      <c r="E49" s="48"/>
      <c r="F49" s="48"/>
      <c r="G49" s="48"/>
      <c r="H49" s="48"/>
      <c r="I49" s="48"/>
      <c r="J49" s="48"/>
    </row>
    <row r="50" spans="2:10" x14ac:dyDescent="0.25">
      <c r="B50" s="48"/>
      <c r="C50" s="48"/>
      <c r="D50" s="48"/>
      <c r="E50" s="48"/>
      <c r="F50" s="48"/>
      <c r="G50" s="48"/>
      <c r="H50" s="48"/>
      <c r="I50" s="48"/>
      <c r="J50" s="48"/>
    </row>
    <row r="51" spans="2:10" x14ac:dyDescent="0.25">
      <c r="B51" s="48"/>
      <c r="C51" s="48"/>
      <c r="D51" s="48"/>
      <c r="E51" s="48"/>
      <c r="F51" s="48"/>
      <c r="G51" s="48"/>
      <c r="H51" s="48"/>
      <c r="I51" s="48"/>
      <c r="J51" s="48"/>
    </row>
    <row r="52" spans="2:10" x14ac:dyDescent="0.25">
      <c r="B52" s="48"/>
      <c r="C52" s="48"/>
      <c r="D52" s="48"/>
      <c r="E52" s="48"/>
      <c r="F52" s="48"/>
      <c r="G52" s="48"/>
      <c r="H52" s="48"/>
      <c r="I52" s="48"/>
      <c r="J52" s="48"/>
    </row>
    <row r="53" spans="2:10" x14ac:dyDescent="0.25">
      <c r="B53" s="48"/>
      <c r="C53" s="48"/>
      <c r="D53" s="48"/>
      <c r="E53" s="48"/>
      <c r="F53" s="48"/>
      <c r="G53" s="48"/>
      <c r="H53" s="48"/>
      <c r="I53" s="48"/>
      <c r="J53" s="48"/>
    </row>
    <row r="54" spans="2:10" x14ac:dyDescent="0.25">
      <c r="B54" s="48"/>
      <c r="C54" s="48"/>
      <c r="D54" s="48"/>
      <c r="E54" s="48"/>
      <c r="F54" s="48"/>
      <c r="G54" s="48"/>
      <c r="H54" s="48"/>
      <c r="I54" s="48"/>
      <c r="J54" s="48"/>
    </row>
    <row r="55" spans="2:10" x14ac:dyDescent="0.25">
      <c r="B55" s="48"/>
      <c r="C55" s="48"/>
      <c r="D55" s="48"/>
      <c r="E55" s="48"/>
      <c r="F55" s="48"/>
      <c r="G55" s="48"/>
      <c r="H55" s="48"/>
      <c r="I55" s="48"/>
      <c r="J55" s="48"/>
    </row>
    <row r="56" spans="2:10" x14ac:dyDescent="0.25">
      <c r="B56" s="48"/>
      <c r="C56" s="48"/>
      <c r="D56" s="48"/>
      <c r="E56" s="48"/>
      <c r="F56" s="48"/>
      <c r="G56" s="48"/>
      <c r="H56" s="48"/>
      <c r="I56" s="48"/>
      <c r="J56" s="48"/>
    </row>
    <row r="57" spans="2:10" x14ac:dyDescent="0.25">
      <c r="B57" s="48"/>
      <c r="C57" s="48"/>
      <c r="D57" s="48"/>
      <c r="E57" s="48"/>
      <c r="F57" s="48"/>
      <c r="G57" s="48"/>
      <c r="H57" s="48"/>
      <c r="I57" s="48"/>
      <c r="J57" s="48"/>
    </row>
    <row r="58" spans="2:10" x14ac:dyDescent="0.25">
      <c r="B58" s="48"/>
      <c r="C58" s="48"/>
      <c r="D58" s="48"/>
      <c r="E58" s="48"/>
      <c r="F58" s="48"/>
      <c r="G58" s="48"/>
      <c r="H58" s="48"/>
      <c r="I58" s="48"/>
      <c r="J58" s="48"/>
    </row>
    <row r="59" spans="2:10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x14ac:dyDescent="0.25">
      <c r="B60" s="48"/>
      <c r="C60" s="48"/>
      <c r="D60" s="48"/>
      <c r="E60" s="48"/>
      <c r="F60" s="48"/>
      <c r="G60" s="48"/>
      <c r="H60" s="48"/>
      <c r="I60" s="48"/>
      <c r="J60" s="48"/>
    </row>
    <row r="61" spans="2:10" x14ac:dyDescent="0.25">
      <c r="B61" s="48"/>
      <c r="C61" s="48"/>
      <c r="D61" s="48"/>
      <c r="E61" s="48"/>
      <c r="F61" s="48"/>
      <c r="G61" s="48"/>
      <c r="H61" s="48"/>
      <c r="I61" s="48"/>
      <c r="J61" s="48"/>
    </row>
    <row r="62" spans="2:10" x14ac:dyDescent="0.25">
      <c r="B62" s="48"/>
      <c r="C62" s="48"/>
      <c r="D62" s="48"/>
      <c r="E62" s="48"/>
      <c r="F62" s="48"/>
      <c r="G62" s="48"/>
      <c r="H62" s="48"/>
      <c r="I62" s="48"/>
      <c r="J62" s="48"/>
    </row>
    <row r="63" spans="2:10" x14ac:dyDescent="0.25">
      <c r="B63" s="48"/>
      <c r="C63" s="48"/>
      <c r="D63" s="48"/>
      <c r="E63" s="48"/>
      <c r="F63" s="48"/>
      <c r="G63" s="48"/>
      <c r="H63" s="48"/>
      <c r="I63" s="48"/>
      <c r="J63" s="48"/>
    </row>
    <row r="64" spans="2:10" x14ac:dyDescent="0.25">
      <c r="B64" s="48"/>
      <c r="C64" s="48"/>
      <c r="D64" s="48"/>
      <c r="E64" s="48"/>
      <c r="F64" s="48"/>
      <c r="G64" s="48"/>
      <c r="H64" s="48"/>
      <c r="I64" s="48"/>
      <c r="J64" s="48"/>
    </row>
    <row r="65" spans="2:10" x14ac:dyDescent="0.25">
      <c r="B65" s="48"/>
      <c r="C65" s="48"/>
      <c r="D65" s="48"/>
      <c r="E65" s="48"/>
      <c r="F65" s="48"/>
      <c r="G65" s="48"/>
      <c r="H65" s="48"/>
      <c r="I65" s="48"/>
      <c r="J65" s="48"/>
    </row>
    <row r="66" spans="2:10" x14ac:dyDescent="0.25">
      <c r="B66" s="48"/>
      <c r="C66" s="48"/>
      <c r="D66" s="48"/>
      <c r="E66" s="48"/>
      <c r="F66" s="48"/>
      <c r="G66" s="48"/>
      <c r="H66" s="48"/>
      <c r="I66" s="48"/>
      <c r="J66" s="48"/>
    </row>
    <row r="67" spans="2:10" x14ac:dyDescent="0.25">
      <c r="B67" s="48"/>
      <c r="C67" s="48"/>
      <c r="D67" s="48"/>
      <c r="E67" s="48"/>
      <c r="F67" s="48"/>
      <c r="G67" s="48"/>
      <c r="H67" s="48"/>
      <c r="I67" s="48"/>
      <c r="J67" s="48"/>
    </row>
    <row r="68" spans="2:10" x14ac:dyDescent="0.25">
      <c r="B68" s="48"/>
      <c r="C68" s="48"/>
      <c r="D68" s="48"/>
      <c r="E68" s="48"/>
      <c r="F68" s="48"/>
      <c r="G68" s="48"/>
      <c r="H68" s="48"/>
      <c r="I68" s="48"/>
      <c r="J68" s="48"/>
    </row>
    <row r="69" spans="2:10" x14ac:dyDescent="0.25">
      <c r="B69" s="48"/>
      <c r="C69" s="48"/>
      <c r="D69" s="48"/>
      <c r="E69" s="48"/>
      <c r="F69" s="48"/>
      <c r="G69" s="48"/>
      <c r="H69" s="48"/>
      <c r="I69" s="48"/>
      <c r="J69" s="48"/>
    </row>
    <row r="70" spans="2:10" x14ac:dyDescent="0.25">
      <c r="B70" s="48"/>
      <c r="C70" s="48"/>
      <c r="D70" s="48"/>
      <c r="E70" s="48"/>
      <c r="F70" s="48"/>
      <c r="G70" s="48"/>
      <c r="H70" s="48"/>
      <c r="I70" s="48"/>
      <c r="J70" s="48"/>
    </row>
    <row r="71" spans="2:10" x14ac:dyDescent="0.25">
      <c r="B71" s="48"/>
      <c r="C71" s="48"/>
      <c r="D71" s="48"/>
      <c r="E71" s="48"/>
      <c r="F71" s="48"/>
      <c r="G71" s="48"/>
      <c r="H71" s="48"/>
      <c r="I71" s="48"/>
      <c r="J71" s="48"/>
    </row>
    <row r="72" spans="2:10" x14ac:dyDescent="0.25">
      <c r="B72" s="48"/>
      <c r="C72" s="48"/>
      <c r="D72" s="48"/>
      <c r="E72" s="48"/>
      <c r="F72" s="48"/>
      <c r="G72" s="48"/>
      <c r="H72" s="48"/>
      <c r="I72" s="48"/>
      <c r="J72" s="48"/>
    </row>
    <row r="73" spans="2:10" x14ac:dyDescent="0.25">
      <c r="B73" s="48"/>
      <c r="C73" s="48"/>
      <c r="D73" s="48"/>
      <c r="E73" s="48"/>
      <c r="F73" s="48"/>
      <c r="G73" s="48"/>
      <c r="H73" s="48"/>
      <c r="I73" s="48"/>
      <c r="J73" s="48"/>
    </row>
    <row r="74" spans="2:10" x14ac:dyDescent="0.25">
      <c r="B74" s="48"/>
      <c r="C74" s="48"/>
      <c r="D74" s="48"/>
      <c r="E74" s="48"/>
      <c r="F74" s="48"/>
      <c r="G74" s="48"/>
      <c r="H74" s="48"/>
      <c r="I74" s="48"/>
      <c r="J74" s="48"/>
    </row>
    <row r="75" spans="2:10" x14ac:dyDescent="0.25">
      <c r="B75" s="48"/>
      <c r="C75" s="48"/>
      <c r="D75" s="48"/>
      <c r="E75" s="48"/>
      <c r="F75" s="48"/>
      <c r="G75" s="48"/>
      <c r="H75" s="48"/>
      <c r="I75" s="48"/>
      <c r="J75" s="48"/>
    </row>
    <row r="76" spans="2:10" x14ac:dyDescent="0.25">
      <c r="B76" s="48"/>
      <c r="C76" s="48"/>
      <c r="D76" s="48"/>
      <c r="E76" s="48"/>
      <c r="F76" s="48"/>
      <c r="G76" s="48"/>
      <c r="H76" s="48"/>
      <c r="I76" s="48"/>
      <c r="J76" s="48"/>
    </row>
    <row r="77" spans="2:10" x14ac:dyDescent="0.25">
      <c r="B77" s="48"/>
      <c r="C77" s="48"/>
      <c r="D77" s="48"/>
      <c r="E77" s="48"/>
      <c r="F77" s="48"/>
      <c r="G77" s="48"/>
      <c r="H77" s="48"/>
      <c r="I77" s="48"/>
      <c r="J77" s="48"/>
    </row>
    <row r="78" spans="2:10" x14ac:dyDescent="0.25">
      <c r="B78" s="48"/>
      <c r="C78" s="48"/>
      <c r="D78" s="48"/>
      <c r="E78" s="48"/>
      <c r="F78" s="48"/>
      <c r="G78" s="48"/>
      <c r="H78" s="48"/>
      <c r="I78" s="48"/>
      <c r="J78" s="48"/>
    </row>
    <row r="79" spans="2:10" x14ac:dyDescent="0.25">
      <c r="B79" s="48"/>
      <c r="C79" s="48"/>
      <c r="D79" s="48"/>
      <c r="E79" s="48"/>
      <c r="F79" s="48"/>
      <c r="G79" s="48"/>
      <c r="H79" s="48"/>
      <c r="I79" s="48"/>
      <c r="J79" s="48"/>
    </row>
    <row r="80" spans="2:10" x14ac:dyDescent="0.25">
      <c r="B80" s="48"/>
      <c r="C80" s="48"/>
      <c r="D80" s="48"/>
      <c r="E80" s="48"/>
      <c r="F80" s="48"/>
      <c r="G80" s="48"/>
      <c r="H80" s="48"/>
      <c r="I80" s="48"/>
      <c r="J80" s="48"/>
    </row>
    <row r="81" spans="2:10" x14ac:dyDescent="0.25">
      <c r="B81" s="48"/>
      <c r="C81" s="48"/>
      <c r="D81" s="48"/>
      <c r="E81" s="48"/>
      <c r="F81" s="48"/>
      <c r="G81" s="48"/>
      <c r="H81" s="48"/>
      <c r="I81" s="48"/>
      <c r="J81" s="48"/>
    </row>
    <row r="82" spans="2:10" x14ac:dyDescent="0.25">
      <c r="B82" s="48"/>
      <c r="C82" s="48"/>
      <c r="D82" s="48"/>
      <c r="E82" s="48"/>
      <c r="F82" s="48"/>
      <c r="G82" s="48"/>
      <c r="H82" s="48"/>
      <c r="I82" s="48"/>
      <c r="J82" s="48"/>
    </row>
    <row r="83" spans="2:10" x14ac:dyDescent="0.25">
      <c r="B83" s="48"/>
      <c r="C83" s="48"/>
      <c r="D83" s="48"/>
      <c r="E83" s="48"/>
      <c r="F83" s="48"/>
      <c r="G83" s="48"/>
      <c r="H83" s="48"/>
      <c r="I83" s="48"/>
      <c r="J83" s="48"/>
    </row>
    <row r="84" spans="2:10" x14ac:dyDescent="0.25">
      <c r="B84" s="48"/>
      <c r="C84" s="48"/>
      <c r="D84" s="48"/>
      <c r="E84" s="48"/>
      <c r="F84" s="48"/>
      <c r="G84" s="48"/>
      <c r="H84" s="48"/>
      <c r="I84" s="48"/>
      <c r="J84" s="48"/>
    </row>
    <row r="85" spans="2:10" x14ac:dyDescent="0.25">
      <c r="B85" s="48"/>
      <c r="C85" s="48"/>
      <c r="D85" s="48"/>
      <c r="E85" s="48"/>
      <c r="F85" s="48"/>
      <c r="G85" s="48"/>
      <c r="H85" s="48"/>
      <c r="I85" s="48"/>
      <c r="J85" s="48"/>
    </row>
    <row r="86" spans="2:10" x14ac:dyDescent="0.25">
      <c r="B86" s="48"/>
      <c r="C86" s="48"/>
      <c r="D86" s="48"/>
      <c r="E86" s="48"/>
      <c r="F86" s="48"/>
      <c r="G86" s="48"/>
      <c r="H86" s="48"/>
      <c r="I86" s="48"/>
      <c r="J86" s="48"/>
    </row>
  </sheetData>
  <mergeCells count="1">
    <mergeCell ref="H1:I1"/>
  </mergeCells>
  <conditionalFormatting sqref="B1">
    <cfRule type="cellIs" dxfId="66" priority="1" operator="equal">
      <formula>"Incomplete"</formula>
    </cfRule>
    <cfRule type="cellIs" dxfId="65" priority="2" operator="equal">
      <formula>"Flag for Review"</formula>
    </cfRule>
    <cfRule type="cellIs" dxfId="6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P91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2" width="16.7109375" style="22" customWidth="1"/>
    <col min="3" max="9" width="9.42578125" style="22" customWidth="1"/>
    <col min="10" max="10" width="10.7109375" style="22" customWidth="1"/>
    <col min="17" max="16384" width="9.140625" style="22"/>
  </cols>
  <sheetData>
    <row r="1" spans="1:12" x14ac:dyDescent="0.25">
      <c r="A1" s="7">
        <v>7</v>
      </c>
      <c r="B1" s="33" t="s">
        <v>12</v>
      </c>
      <c r="C1" s="21"/>
      <c r="D1" s="21"/>
      <c r="E1" s="21"/>
      <c r="F1" s="21"/>
      <c r="G1" s="21"/>
      <c r="H1" s="641" t="s">
        <v>24</v>
      </c>
      <c r="I1" s="644"/>
      <c r="K1" s="1" t="s">
        <v>183</v>
      </c>
      <c r="L1" s="362" t="s">
        <v>402</v>
      </c>
    </row>
    <row r="2" spans="1:12" x14ac:dyDescent="0.25">
      <c r="A2" s="23"/>
      <c r="B2" s="20"/>
      <c r="C2" s="20"/>
      <c r="D2" s="20"/>
      <c r="E2" s="20"/>
      <c r="F2" s="20"/>
      <c r="G2" s="20"/>
      <c r="H2" s="20"/>
      <c r="I2" s="24"/>
    </row>
    <row r="3" spans="1:12" x14ac:dyDescent="0.25">
      <c r="A3" s="8" t="s">
        <v>13</v>
      </c>
      <c r="B3" s="18"/>
      <c r="C3" s="18"/>
      <c r="D3" s="18"/>
      <c r="E3" s="18"/>
      <c r="F3" s="18"/>
      <c r="G3" s="18"/>
      <c r="H3" s="18"/>
      <c r="I3" s="19"/>
      <c r="J3" s="48"/>
      <c r="K3" s="233" t="s">
        <v>2</v>
      </c>
      <c r="L3" t="s">
        <v>460</v>
      </c>
    </row>
    <row r="4" spans="1:12" x14ac:dyDescent="0.25">
      <c r="A4" s="9">
        <f>INDEX('Point Grid'!B:B,MATCH($A$1,'Point Grid'!A:A,0))</f>
        <v>2</v>
      </c>
      <c r="B4" s="18"/>
      <c r="C4" s="18"/>
      <c r="D4" s="18"/>
      <c r="E4" s="18"/>
      <c r="F4" s="18"/>
      <c r="G4" s="18"/>
      <c r="H4" s="18"/>
      <c r="I4" s="19"/>
      <c r="J4" s="48"/>
      <c r="L4" t="s">
        <v>461</v>
      </c>
    </row>
    <row r="5" spans="1:12" x14ac:dyDescent="0.25">
      <c r="A5" s="38"/>
      <c r="B5" s="18"/>
      <c r="C5" s="18"/>
      <c r="D5" s="18"/>
      <c r="E5" s="18"/>
      <c r="F5" s="18"/>
      <c r="G5" s="18"/>
      <c r="H5" s="18"/>
      <c r="I5" s="19"/>
      <c r="J5" s="48"/>
      <c r="L5" t="s">
        <v>462</v>
      </c>
    </row>
    <row r="6" spans="1:12" x14ac:dyDescent="0.25">
      <c r="A6" s="28" t="s">
        <v>2</v>
      </c>
      <c r="B6" s="108" t="s">
        <v>459</v>
      </c>
      <c r="C6" s="18"/>
      <c r="D6" s="18"/>
      <c r="E6" s="18"/>
      <c r="F6" s="18"/>
      <c r="G6" s="18"/>
      <c r="H6" s="18"/>
      <c r="I6" s="19"/>
      <c r="J6" s="48"/>
      <c r="L6" t="s">
        <v>463</v>
      </c>
    </row>
    <row r="7" spans="1:12" ht="15.75" thickBot="1" x14ac:dyDescent="0.3">
      <c r="A7" s="9">
        <f>INDEX('Point Grid'!$C$8:$I$32,MATCH($A$1,'Point Grid'!$A$8:$A$32,0),MATCH(A6,'Point Grid'!$C$7:$I$7,0))</f>
        <v>0.5</v>
      </c>
      <c r="B7" s="18" t="s">
        <v>458</v>
      </c>
      <c r="C7" s="18"/>
      <c r="D7" s="18"/>
      <c r="E7" s="18"/>
      <c r="F7" s="18"/>
      <c r="G7" s="18"/>
      <c r="H7" s="18"/>
      <c r="I7" s="19"/>
      <c r="J7" s="48"/>
    </row>
    <row r="8" spans="1:12" ht="15.75" thickBot="1" x14ac:dyDescent="0.3">
      <c r="A8" s="5"/>
      <c r="B8" s="18"/>
      <c r="C8" s="18"/>
      <c r="D8" s="18"/>
      <c r="E8" s="18"/>
      <c r="F8" s="18"/>
      <c r="G8" s="18"/>
      <c r="H8" s="18"/>
      <c r="I8" s="19"/>
      <c r="J8" s="48"/>
      <c r="K8" s="233" t="s">
        <v>3</v>
      </c>
      <c r="L8" t="s">
        <v>465</v>
      </c>
    </row>
    <row r="9" spans="1:12" x14ac:dyDescent="0.25">
      <c r="A9" s="38"/>
      <c r="B9" s="18"/>
      <c r="C9" s="18"/>
      <c r="D9" s="18"/>
      <c r="E9" s="18"/>
      <c r="F9" s="18"/>
      <c r="G9" s="18"/>
      <c r="H9" s="18"/>
      <c r="I9" s="19"/>
      <c r="J9" s="48"/>
      <c r="L9" t="s">
        <v>466</v>
      </c>
    </row>
    <row r="10" spans="1:12" x14ac:dyDescent="0.25">
      <c r="A10" s="28" t="s">
        <v>3</v>
      </c>
      <c r="B10" s="108" t="s">
        <v>464</v>
      </c>
      <c r="C10" s="18"/>
      <c r="D10" s="18"/>
      <c r="E10" s="18"/>
      <c r="F10" s="18"/>
      <c r="G10" s="18"/>
      <c r="H10" s="18"/>
      <c r="I10" s="19"/>
      <c r="J10" s="48"/>
      <c r="L10" t="s">
        <v>467</v>
      </c>
    </row>
    <row r="11" spans="1:12" ht="15.75" thickBot="1" x14ac:dyDescent="0.3">
      <c r="A11" s="9">
        <f>INDEX('Point Grid'!$C$8:$I$32,MATCH($A$1,'Point Grid'!$A$8:$A$32,0),MATCH(A10,'Point Grid'!$C$7:$I$7,0))</f>
        <v>0.75</v>
      </c>
      <c r="B11" s="108"/>
      <c r="C11" s="18"/>
      <c r="D11" s="18"/>
      <c r="E11" s="18"/>
      <c r="F11" s="18"/>
      <c r="G11" s="18"/>
      <c r="H11" s="18"/>
      <c r="I11" s="19"/>
      <c r="J11" s="48"/>
      <c r="K11" s="233"/>
      <c r="L11" t="s">
        <v>468</v>
      </c>
    </row>
    <row r="12" spans="1:12" ht="15.75" thickBot="1" x14ac:dyDescent="0.3">
      <c r="A12" s="5"/>
      <c r="B12" s="30"/>
      <c r="C12" s="18"/>
      <c r="D12" s="18"/>
      <c r="E12" s="18"/>
      <c r="F12" s="18"/>
      <c r="G12" s="18"/>
      <c r="H12" s="18"/>
      <c r="I12" s="19"/>
      <c r="J12" s="48"/>
    </row>
    <row r="13" spans="1:12" x14ac:dyDescent="0.25">
      <c r="A13" s="28"/>
      <c r="B13" s="108"/>
      <c r="C13" s="18"/>
      <c r="D13" s="18"/>
      <c r="E13" s="18"/>
      <c r="F13" s="18"/>
      <c r="G13" s="18"/>
      <c r="H13" s="18"/>
      <c r="I13" s="19"/>
      <c r="J13" s="48"/>
      <c r="K13" s="233" t="s">
        <v>4</v>
      </c>
      <c r="L13" t="s">
        <v>470</v>
      </c>
    </row>
    <row r="14" spans="1:12" x14ac:dyDescent="0.25">
      <c r="A14" s="28" t="s">
        <v>4</v>
      </c>
      <c r="B14" s="108" t="s">
        <v>471</v>
      </c>
      <c r="C14" s="18"/>
      <c r="D14" s="18"/>
      <c r="E14" s="18"/>
      <c r="F14" s="18"/>
      <c r="G14" s="18"/>
      <c r="H14" s="18"/>
      <c r="I14" s="19"/>
      <c r="J14" s="48"/>
      <c r="L14" t="s">
        <v>469</v>
      </c>
    </row>
    <row r="15" spans="1:12" ht="15.75" thickBot="1" x14ac:dyDescent="0.3">
      <c r="A15" s="9">
        <f>INDEX('Point Grid'!$C$8:$I$32,MATCH($A$1,'Point Grid'!$A$8:$A$32,0),MATCH(A14,'Point Grid'!$C$7:$I$7,0))</f>
        <v>0.25</v>
      </c>
      <c r="B15" s="30"/>
      <c r="C15" s="18"/>
      <c r="D15" s="18"/>
      <c r="E15" s="18"/>
      <c r="F15" s="18"/>
      <c r="G15" s="18"/>
      <c r="H15" s="18"/>
      <c r="I15" s="19"/>
      <c r="J15" s="48"/>
    </row>
    <row r="16" spans="1:12" ht="15.75" thickBot="1" x14ac:dyDescent="0.3">
      <c r="A16" s="5"/>
      <c r="B16" s="18"/>
      <c r="C16" s="18"/>
      <c r="D16" s="18"/>
      <c r="E16" s="18"/>
      <c r="F16" s="18"/>
      <c r="G16" s="18"/>
      <c r="H16" s="18"/>
      <c r="I16" s="19"/>
      <c r="J16" s="48"/>
      <c r="K16" s="233" t="s">
        <v>5</v>
      </c>
      <c r="L16" t="s">
        <v>473</v>
      </c>
    </row>
    <row r="17" spans="1:12" x14ac:dyDescent="0.25">
      <c r="A17" s="28"/>
      <c r="B17" s="18"/>
      <c r="C17" s="18"/>
      <c r="D17" s="18"/>
      <c r="E17" s="18"/>
      <c r="F17" s="18"/>
      <c r="G17" s="18"/>
      <c r="H17" s="18"/>
      <c r="I17" s="19"/>
      <c r="J17" s="48"/>
      <c r="L17" t="s">
        <v>474</v>
      </c>
    </row>
    <row r="18" spans="1:12" x14ac:dyDescent="0.25">
      <c r="A18" s="28" t="s">
        <v>5</v>
      </c>
      <c r="B18" s="108" t="s">
        <v>472</v>
      </c>
      <c r="C18" s="18"/>
      <c r="D18" s="18"/>
      <c r="E18" s="18"/>
      <c r="F18" s="18"/>
      <c r="G18" s="18"/>
      <c r="H18" s="18"/>
      <c r="I18" s="19"/>
      <c r="J18" s="48"/>
      <c r="L18" t="s">
        <v>475</v>
      </c>
    </row>
    <row r="19" spans="1:12" ht="15.75" thickBot="1" x14ac:dyDescent="0.3">
      <c r="A19" s="9">
        <f>INDEX('Point Grid'!$C$8:$I$32,MATCH($A$1,'Point Grid'!$A$8:$A$32,0),MATCH(A18,'Point Grid'!$C$7:$I$7,0))</f>
        <v>0.5</v>
      </c>
      <c r="B19" s="108"/>
      <c r="C19" s="18"/>
      <c r="D19" s="18"/>
      <c r="E19" s="18"/>
      <c r="F19" s="18"/>
      <c r="G19" s="18"/>
      <c r="H19" s="18"/>
      <c r="I19" s="19"/>
      <c r="J19" s="48"/>
      <c r="L19" t="s">
        <v>476</v>
      </c>
    </row>
    <row r="20" spans="1:12" ht="15.75" thickBot="1" x14ac:dyDescent="0.3">
      <c r="A20" s="5"/>
      <c r="B20" s="18"/>
      <c r="C20" s="18"/>
      <c r="D20" s="18"/>
      <c r="E20" s="18"/>
      <c r="F20" s="18"/>
      <c r="G20" s="18"/>
      <c r="H20" s="18"/>
      <c r="I20" s="19"/>
      <c r="J20" s="48"/>
    </row>
    <row r="21" spans="1:12" ht="15.75" thickBot="1" x14ac:dyDescent="0.3">
      <c r="A21" s="25"/>
      <c r="B21" s="49"/>
      <c r="C21" s="49"/>
      <c r="D21" s="49"/>
      <c r="E21" s="49"/>
      <c r="F21" s="49"/>
      <c r="G21" s="49"/>
      <c r="H21" s="49"/>
      <c r="I21" s="50"/>
      <c r="J21" s="48"/>
      <c r="K21" s="233"/>
    </row>
    <row r="22" spans="1:12" x14ac:dyDescent="0.25">
      <c r="B22" s="48"/>
      <c r="C22" s="48"/>
      <c r="D22" s="48"/>
      <c r="E22" s="48"/>
      <c r="F22" s="48"/>
      <c r="G22" s="48"/>
      <c r="H22" s="48"/>
      <c r="I22" s="48"/>
      <c r="J22" s="48"/>
    </row>
    <row r="23" spans="1:12" x14ac:dyDescent="0.25">
      <c r="B23" s="48"/>
      <c r="C23" s="48"/>
      <c r="D23" s="48"/>
      <c r="E23" s="48"/>
      <c r="F23" s="48"/>
      <c r="G23" s="48"/>
      <c r="H23" s="48"/>
      <c r="I23" s="48"/>
      <c r="J23" s="48"/>
    </row>
    <row r="24" spans="1:12" x14ac:dyDescent="0.25">
      <c r="B24" s="48"/>
      <c r="C24" s="48"/>
      <c r="D24" s="48"/>
      <c r="E24" s="48"/>
      <c r="F24" s="48"/>
      <c r="G24" s="48"/>
      <c r="H24" s="48"/>
      <c r="I24" s="48"/>
      <c r="J24" s="48"/>
    </row>
    <row r="25" spans="1:12" x14ac:dyDescent="0.25">
      <c r="B25" s="48"/>
      <c r="C25" s="48"/>
      <c r="D25" s="48"/>
      <c r="E25" s="48"/>
      <c r="F25" s="48"/>
      <c r="G25" s="48"/>
      <c r="H25" s="48"/>
      <c r="I25" s="48"/>
      <c r="J25" s="48"/>
    </row>
    <row r="26" spans="1:12" x14ac:dyDescent="0.25">
      <c r="B26" s="48"/>
      <c r="C26" s="48"/>
      <c r="D26" s="48"/>
      <c r="E26" s="48"/>
      <c r="F26" s="48"/>
      <c r="G26" s="48"/>
      <c r="H26" s="48"/>
      <c r="I26" s="48"/>
      <c r="J26" s="48"/>
      <c r="K26" s="233"/>
    </row>
    <row r="27" spans="1:12" x14ac:dyDescent="0.25">
      <c r="B27" s="48"/>
      <c r="C27" s="48"/>
      <c r="D27" s="48"/>
      <c r="E27" s="48"/>
      <c r="F27" s="48"/>
      <c r="G27" s="48"/>
      <c r="H27" s="48"/>
      <c r="I27" s="48"/>
      <c r="J27" s="48"/>
    </row>
    <row r="28" spans="1:12" x14ac:dyDescent="0.25">
      <c r="B28" s="48"/>
      <c r="C28" s="48"/>
      <c r="D28" s="48"/>
      <c r="E28" s="48"/>
      <c r="F28" s="48"/>
      <c r="G28" s="48"/>
      <c r="H28" s="48"/>
      <c r="I28" s="48"/>
      <c r="J28" s="48"/>
    </row>
    <row r="29" spans="1:12" x14ac:dyDescent="0.25">
      <c r="B29" s="48"/>
      <c r="C29" s="48"/>
      <c r="D29" s="48"/>
      <c r="E29" s="48"/>
      <c r="F29" s="48"/>
      <c r="G29" s="48"/>
      <c r="H29" s="48"/>
      <c r="I29" s="48"/>
      <c r="J29" s="48"/>
    </row>
    <row r="30" spans="1:12" x14ac:dyDescent="0.25">
      <c r="B30" s="48"/>
      <c r="C30" s="48"/>
      <c r="D30" s="48"/>
      <c r="E30" s="48"/>
      <c r="F30" s="48"/>
      <c r="G30" s="48"/>
      <c r="H30" s="48"/>
      <c r="I30" s="48"/>
      <c r="J30" s="48"/>
    </row>
    <row r="31" spans="1:12" x14ac:dyDescent="0.25">
      <c r="B31" s="48"/>
      <c r="C31" s="48"/>
      <c r="D31" s="48"/>
      <c r="E31" s="48"/>
      <c r="F31" s="48"/>
      <c r="G31" s="48"/>
      <c r="H31" s="48"/>
      <c r="I31" s="48"/>
      <c r="J31" s="48"/>
    </row>
    <row r="32" spans="1:12" x14ac:dyDescent="0.25">
      <c r="B32" s="48"/>
      <c r="C32" s="48"/>
      <c r="D32" s="48"/>
      <c r="E32" s="48"/>
      <c r="F32" s="48"/>
      <c r="G32" s="48"/>
      <c r="H32" s="48"/>
      <c r="I32" s="48"/>
      <c r="J32" s="48"/>
    </row>
    <row r="33" spans="2:10" x14ac:dyDescent="0.25">
      <c r="B33" s="48"/>
      <c r="C33" s="48"/>
      <c r="D33" s="48"/>
      <c r="E33" s="48"/>
      <c r="F33" s="48"/>
      <c r="G33" s="48"/>
      <c r="H33" s="48"/>
      <c r="I33" s="48"/>
      <c r="J33" s="48"/>
    </row>
    <row r="34" spans="2:10" x14ac:dyDescent="0.25">
      <c r="B34" s="48"/>
      <c r="C34" s="48"/>
      <c r="D34" s="48"/>
      <c r="E34" s="48"/>
      <c r="F34" s="48"/>
      <c r="G34" s="48"/>
      <c r="H34" s="48"/>
      <c r="I34" s="48"/>
      <c r="J34" s="48"/>
    </row>
    <row r="35" spans="2:10" x14ac:dyDescent="0.25">
      <c r="B35" s="48"/>
      <c r="C35" s="48"/>
      <c r="D35" s="48"/>
      <c r="E35" s="48"/>
      <c r="F35" s="48"/>
      <c r="G35" s="48"/>
      <c r="H35" s="48"/>
      <c r="I35" s="48"/>
      <c r="J35" s="48"/>
    </row>
    <row r="36" spans="2:10" x14ac:dyDescent="0.25">
      <c r="B36" s="48"/>
      <c r="C36" s="48"/>
      <c r="D36" s="48"/>
      <c r="E36" s="48"/>
      <c r="F36" s="48"/>
      <c r="G36" s="48"/>
      <c r="H36" s="48"/>
      <c r="I36" s="48"/>
      <c r="J36" s="48"/>
    </row>
    <row r="37" spans="2:10" x14ac:dyDescent="0.25">
      <c r="B37" s="48"/>
      <c r="C37" s="48"/>
      <c r="D37" s="48"/>
      <c r="E37" s="48"/>
      <c r="F37" s="48"/>
      <c r="G37" s="48"/>
      <c r="H37" s="48"/>
      <c r="I37" s="48"/>
      <c r="J37" s="48"/>
    </row>
    <row r="38" spans="2:10" x14ac:dyDescent="0.25">
      <c r="B38" s="48"/>
      <c r="C38" s="48"/>
      <c r="D38" s="48"/>
      <c r="E38" s="48"/>
      <c r="F38" s="48"/>
      <c r="G38" s="48"/>
      <c r="H38" s="48"/>
      <c r="I38" s="48"/>
      <c r="J38" s="48"/>
    </row>
    <row r="39" spans="2:10" x14ac:dyDescent="0.25">
      <c r="B39" s="48"/>
      <c r="C39" s="48"/>
      <c r="D39" s="48"/>
      <c r="E39" s="48"/>
      <c r="F39" s="48"/>
      <c r="G39" s="48"/>
      <c r="H39" s="48"/>
      <c r="I39" s="48"/>
      <c r="J39" s="48"/>
    </row>
    <row r="40" spans="2:10" x14ac:dyDescent="0.25">
      <c r="B40" s="48"/>
      <c r="C40" s="48"/>
      <c r="D40" s="48"/>
      <c r="E40" s="48"/>
      <c r="F40" s="48"/>
      <c r="G40" s="48"/>
      <c r="H40" s="48"/>
      <c r="I40" s="48"/>
      <c r="J40" s="48"/>
    </row>
    <row r="41" spans="2:10" x14ac:dyDescent="0.25">
      <c r="B41" s="48"/>
      <c r="C41" s="48"/>
      <c r="D41" s="48"/>
      <c r="E41" s="48"/>
      <c r="F41" s="48"/>
      <c r="G41" s="48"/>
      <c r="H41" s="48"/>
      <c r="I41" s="48"/>
      <c r="J41" s="48"/>
    </row>
    <row r="42" spans="2:10" x14ac:dyDescent="0.25">
      <c r="B42" s="48"/>
      <c r="C42" s="48"/>
      <c r="D42" s="48"/>
      <c r="E42" s="48"/>
      <c r="F42" s="48"/>
      <c r="G42" s="48"/>
      <c r="H42" s="48"/>
      <c r="I42" s="48"/>
      <c r="J42" s="48"/>
    </row>
    <row r="43" spans="2:10" x14ac:dyDescent="0.25">
      <c r="B43" s="48"/>
      <c r="C43" s="48"/>
      <c r="D43" s="48"/>
      <c r="E43" s="48"/>
      <c r="F43" s="48"/>
      <c r="G43" s="48"/>
      <c r="H43" s="48"/>
      <c r="I43" s="48"/>
      <c r="J43" s="48"/>
    </row>
    <row r="44" spans="2:10" x14ac:dyDescent="0.25">
      <c r="B44" s="48"/>
      <c r="C44" s="48"/>
      <c r="D44" s="48"/>
      <c r="E44" s="48"/>
      <c r="F44" s="48"/>
      <c r="G44" s="48"/>
      <c r="H44" s="48"/>
      <c r="I44" s="48"/>
      <c r="J44" s="48"/>
    </row>
    <row r="45" spans="2:10" x14ac:dyDescent="0.25">
      <c r="B45" s="48"/>
      <c r="C45" s="48"/>
      <c r="D45" s="48"/>
      <c r="E45" s="48"/>
      <c r="F45" s="48"/>
      <c r="G45" s="48"/>
      <c r="H45" s="48"/>
      <c r="I45" s="48"/>
      <c r="J45" s="48"/>
    </row>
    <row r="46" spans="2:10" x14ac:dyDescent="0.25">
      <c r="B46" s="48"/>
      <c r="C46" s="48"/>
      <c r="D46" s="48"/>
      <c r="E46" s="48"/>
      <c r="F46" s="48"/>
      <c r="G46" s="48"/>
      <c r="H46" s="48"/>
      <c r="I46" s="48"/>
      <c r="J46" s="48"/>
    </row>
    <row r="47" spans="2:10" x14ac:dyDescent="0.25">
      <c r="B47" s="48"/>
      <c r="C47" s="48"/>
      <c r="D47" s="48"/>
      <c r="E47" s="48"/>
      <c r="F47" s="48"/>
      <c r="G47" s="48"/>
      <c r="H47" s="48"/>
      <c r="I47" s="48"/>
      <c r="J47" s="48"/>
    </row>
    <row r="48" spans="2:10" x14ac:dyDescent="0.25">
      <c r="B48" s="48"/>
      <c r="C48" s="48"/>
      <c r="D48" s="48"/>
      <c r="E48" s="48"/>
      <c r="F48" s="48"/>
      <c r="G48" s="48"/>
      <c r="H48" s="48"/>
      <c r="I48" s="48"/>
      <c r="J48" s="48"/>
    </row>
    <row r="49" spans="2:10" x14ac:dyDescent="0.25">
      <c r="B49" s="48"/>
      <c r="C49" s="48"/>
      <c r="D49" s="48"/>
      <c r="E49" s="48"/>
      <c r="F49" s="48"/>
      <c r="G49" s="48"/>
      <c r="H49" s="48"/>
      <c r="I49" s="48"/>
      <c r="J49" s="48"/>
    </row>
    <row r="50" spans="2:10" x14ac:dyDescent="0.25">
      <c r="B50" s="48"/>
      <c r="C50" s="48"/>
      <c r="D50" s="48"/>
      <c r="E50" s="48"/>
      <c r="F50" s="48"/>
      <c r="G50" s="48"/>
      <c r="H50" s="48"/>
      <c r="I50" s="48"/>
      <c r="J50" s="48"/>
    </row>
    <row r="51" spans="2:10" x14ac:dyDescent="0.25">
      <c r="B51" s="48"/>
      <c r="C51" s="48"/>
      <c r="D51" s="48"/>
      <c r="E51" s="48"/>
      <c r="F51" s="48"/>
      <c r="G51" s="48"/>
      <c r="H51" s="48"/>
      <c r="I51" s="48"/>
      <c r="J51" s="48"/>
    </row>
    <row r="52" spans="2:10" x14ac:dyDescent="0.25">
      <c r="B52" s="48"/>
      <c r="C52" s="48"/>
      <c r="D52" s="48"/>
      <c r="E52" s="48"/>
      <c r="F52" s="48"/>
      <c r="G52" s="48"/>
      <c r="H52" s="48"/>
      <c r="I52" s="48"/>
      <c r="J52" s="48"/>
    </row>
    <row r="53" spans="2:10" x14ac:dyDescent="0.25">
      <c r="B53" s="48"/>
      <c r="C53" s="48"/>
      <c r="D53" s="48"/>
      <c r="E53" s="48"/>
      <c r="F53" s="48"/>
      <c r="G53" s="48"/>
      <c r="H53" s="48"/>
      <c r="I53" s="48"/>
      <c r="J53" s="48"/>
    </row>
    <row r="54" spans="2:10" x14ac:dyDescent="0.25">
      <c r="B54" s="48"/>
      <c r="C54" s="48"/>
      <c r="D54" s="48"/>
      <c r="E54" s="48"/>
      <c r="F54" s="48"/>
      <c r="G54" s="48"/>
      <c r="H54" s="48"/>
      <c r="I54" s="48"/>
      <c r="J54" s="48"/>
    </row>
    <row r="55" spans="2:10" x14ac:dyDescent="0.25">
      <c r="B55" s="48"/>
      <c r="C55" s="48"/>
      <c r="D55" s="48"/>
      <c r="E55" s="48"/>
      <c r="F55" s="48"/>
      <c r="G55" s="48"/>
      <c r="H55" s="48"/>
      <c r="I55" s="48"/>
      <c r="J55" s="48"/>
    </row>
    <row r="56" spans="2:10" x14ac:dyDescent="0.25">
      <c r="B56" s="48"/>
      <c r="C56" s="48"/>
      <c r="D56" s="48"/>
      <c r="E56" s="48"/>
      <c r="F56" s="48"/>
      <c r="G56" s="48"/>
      <c r="H56" s="48"/>
      <c r="I56" s="48"/>
      <c r="J56" s="48"/>
    </row>
    <row r="57" spans="2:10" x14ac:dyDescent="0.25">
      <c r="B57" s="48"/>
      <c r="C57" s="48"/>
      <c r="D57" s="48"/>
      <c r="E57" s="48"/>
      <c r="F57" s="48"/>
      <c r="G57" s="48"/>
      <c r="H57" s="48"/>
      <c r="I57" s="48"/>
      <c r="J57" s="48"/>
    </row>
    <row r="58" spans="2:10" x14ac:dyDescent="0.25">
      <c r="B58" s="48"/>
      <c r="C58" s="48"/>
      <c r="D58" s="48"/>
      <c r="E58" s="48"/>
      <c r="F58" s="48"/>
      <c r="G58" s="48"/>
      <c r="H58" s="48"/>
      <c r="I58" s="48"/>
      <c r="J58" s="48"/>
    </row>
    <row r="59" spans="2:10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x14ac:dyDescent="0.25">
      <c r="B60" s="48"/>
      <c r="C60" s="48"/>
      <c r="D60" s="48"/>
      <c r="E60" s="48"/>
      <c r="F60" s="48"/>
      <c r="G60" s="48"/>
      <c r="H60" s="48"/>
      <c r="I60" s="48"/>
      <c r="J60" s="48"/>
    </row>
    <row r="61" spans="2:10" x14ac:dyDescent="0.25">
      <c r="B61" s="48"/>
      <c r="C61" s="48"/>
      <c r="D61" s="48"/>
      <c r="E61" s="48"/>
      <c r="F61" s="48"/>
      <c r="G61" s="48"/>
      <c r="H61" s="48"/>
      <c r="I61" s="48"/>
      <c r="J61" s="48"/>
    </row>
    <row r="62" spans="2:10" x14ac:dyDescent="0.25">
      <c r="B62" s="48"/>
      <c r="C62" s="48"/>
      <c r="D62" s="48"/>
      <c r="E62" s="48"/>
      <c r="F62" s="48"/>
      <c r="G62" s="48"/>
      <c r="H62" s="48"/>
      <c r="I62" s="48"/>
      <c r="J62" s="48"/>
    </row>
    <row r="63" spans="2:10" x14ac:dyDescent="0.25">
      <c r="B63" s="48"/>
      <c r="C63" s="48"/>
      <c r="D63" s="48"/>
      <c r="E63" s="48"/>
      <c r="F63" s="48"/>
      <c r="G63" s="48"/>
      <c r="H63" s="48"/>
      <c r="I63" s="48"/>
      <c r="J63" s="48"/>
    </row>
    <row r="64" spans="2:10" x14ac:dyDescent="0.25">
      <c r="B64" s="48"/>
      <c r="C64" s="48"/>
      <c r="D64" s="48"/>
      <c r="E64" s="48"/>
      <c r="F64" s="48"/>
      <c r="G64" s="48"/>
      <c r="H64" s="48"/>
      <c r="I64" s="48"/>
      <c r="J64" s="48"/>
    </row>
    <row r="65" spans="2:10" x14ac:dyDescent="0.25">
      <c r="B65" s="48"/>
      <c r="C65" s="48"/>
      <c r="D65" s="48"/>
      <c r="E65" s="48"/>
      <c r="F65" s="48"/>
      <c r="G65" s="48"/>
      <c r="H65" s="48"/>
      <c r="I65" s="48"/>
      <c r="J65" s="48"/>
    </row>
    <row r="66" spans="2:10" x14ac:dyDescent="0.25">
      <c r="B66" s="48"/>
      <c r="C66" s="48"/>
      <c r="D66" s="48"/>
      <c r="E66" s="48"/>
      <c r="F66" s="48"/>
      <c r="G66" s="48"/>
      <c r="H66" s="48"/>
      <c r="I66" s="48"/>
      <c r="J66" s="48"/>
    </row>
    <row r="67" spans="2:10" x14ac:dyDescent="0.25">
      <c r="B67" s="48"/>
      <c r="C67" s="48"/>
      <c r="D67" s="48"/>
      <c r="E67" s="48"/>
      <c r="F67" s="48"/>
      <c r="G67" s="48"/>
      <c r="H67" s="48"/>
      <c r="I67" s="48"/>
      <c r="J67" s="48"/>
    </row>
    <row r="68" spans="2:10" x14ac:dyDescent="0.25">
      <c r="B68" s="48"/>
      <c r="C68" s="48"/>
      <c r="D68" s="48"/>
      <c r="E68" s="48"/>
      <c r="F68" s="48"/>
      <c r="G68" s="48"/>
      <c r="H68" s="48"/>
      <c r="I68" s="48"/>
      <c r="J68" s="48"/>
    </row>
    <row r="69" spans="2:10" x14ac:dyDescent="0.25">
      <c r="B69" s="48"/>
      <c r="C69" s="48"/>
      <c r="D69" s="48"/>
      <c r="E69" s="48"/>
      <c r="F69" s="48"/>
      <c r="G69" s="48"/>
      <c r="H69" s="48"/>
      <c r="I69" s="48"/>
      <c r="J69" s="48"/>
    </row>
    <row r="70" spans="2:10" x14ac:dyDescent="0.25">
      <c r="B70" s="48"/>
      <c r="C70" s="48"/>
      <c r="D70" s="48"/>
      <c r="E70" s="48"/>
      <c r="F70" s="48"/>
      <c r="G70" s="48"/>
      <c r="H70" s="48"/>
      <c r="I70" s="48"/>
      <c r="J70" s="48"/>
    </row>
    <row r="71" spans="2:10" x14ac:dyDescent="0.25">
      <c r="B71" s="48"/>
      <c r="C71" s="48"/>
      <c r="D71" s="48"/>
      <c r="E71" s="48"/>
      <c r="F71" s="48"/>
      <c r="G71" s="48"/>
      <c r="H71" s="48"/>
      <c r="I71" s="48"/>
      <c r="J71" s="48"/>
    </row>
    <row r="72" spans="2:10" x14ac:dyDescent="0.25">
      <c r="B72" s="48"/>
      <c r="C72" s="48"/>
      <c r="D72" s="48"/>
      <c r="E72" s="48"/>
      <c r="F72" s="48"/>
      <c r="G72" s="48"/>
      <c r="H72" s="48"/>
      <c r="I72" s="48"/>
      <c r="J72" s="48"/>
    </row>
    <row r="73" spans="2:10" x14ac:dyDescent="0.25">
      <c r="B73" s="48"/>
      <c r="C73" s="48"/>
      <c r="D73" s="48"/>
      <c r="E73" s="48"/>
      <c r="F73" s="48"/>
      <c r="G73" s="48"/>
      <c r="H73" s="48"/>
      <c r="I73" s="48"/>
      <c r="J73" s="48"/>
    </row>
    <row r="74" spans="2:10" x14ac:dyDescent="0.25">
      <c r="B74" s="48"/>
      <c r="C74" s="48"/>
      <c r="D74" s="48"/>
      <c r="E74" s="48"/>
      <c r="F74" s="48"/>
      <c r="G74" s="48"/>
      <c r="H74" s="48"/>
      <c r="I74" s="48"/>
      <c r="J74" s="48"/>
    </row>
    <row r="75" spans="2:10" x14ac:dyDescent="0.25">
      <c r="B75" s="48"/>
      <c r="C75" s="48"/>
      <c r="D75" s="48"/>
      <c r="E75" s="48"/>
      <c r="F75" s="48"/>
      <c r="G75" s="48"/>
      <c r="H75" s="48"/>
      <c r="I75" s="48"/>
      <c r="J75" s="48"/>
    </row>
    <row r="76" spans="2:10" x14ac:dyDescent="0.25">
      <c r="B76" s="48"/>
      <c r="C76" s="48"/>
      <c r="D76" s="48"/>
      <c r="E76" s="48"/>
      <c r="F76" s="48"/>
      <c r="G76" s="48"/>
      <c r="H76" s="48"/>
      <c r="I76" s="48"/>
      <c r="J76" s="48"/>
    </row>
    <row r="77" spans="2:10" x14ac:dyDescent="0.25">
      <c r="B77" s="48"/>
      <c r="C77" s="48"/>
      <c r="D77" s="48"/>
      <c r="E77" s="48"/>
      <c r="F77" s="48"/>
      <c r="G77" s="48"/>
      <c r="H77" s="48"/>
      <c r="I77" s="48"/>
      <c r="J77" s="48"/>
    </row>
    <row r="78" spans="2:10" x14ac:dyDescent="0.25">
      <c r="B78" s="48"/>
      <c r="C78" s="48"/>
      <c r="D78" s="48"/>
      <c r="E78" s="48"/>
      <c r="F78" s="48"/>
      <c r="G78" s="48"/>
      <c r="H78" s="48"/>
      <c r="I78" s="48"/>
      <c r="J78" s="48"/>
    </row>
    <row r="79" spans="2:10" x14ac:dyDescent="0.25">
      <c r="B79" s="48"/>
      <c r="C79" s="48"/>
      <c r="D79" s="48"/>
      <c r="E79" s="48"/>
      <c r="F79" s="48"/>
      <c r="G79" s="48"/>
      <c r="H79" s="48"/>
      <c r="I79" s="48"/>
      <c r="J79" s="48"/>
    </row>
    <row r="80" spans="2:10" x14ac:dyDescent="0.25">
      <c r="B80" s="48"/>
      <c r="C80" s="48"/>
      <c r="D80" s="48"/>
      <c r="E80" s="48"/>
      <c r="F80" s="48"/>
      <c r="G80" s="48"/>
      <c r="H80" s="48"/>
      <c r="I80" s="48"/>
      <c r="J80" s="48"/>
    </row>
    <row r="81" spans="2:10" x14ac:dyDescent="0.25">
      <c r="B81" s="48"/>
      <c r="C81" s="48"/>
      <c r="D81" s="48"/>
      <c r="E81" s="48"/>
      <c r="F81" s="48"/>
      <c r="G81" s="48"/>
      <c r="H81" s="48"/>
      <c r="I81" s="48"/>
      <c r="J81" s="48"/>
    </row>
    <row r="82" spans="2:10" x14ac:dyDescent="0.25">
      <c r="B82" s="48"/>
      <c r="C82" s="48"/>
      <c r="D82" s="48"/>
      <c r="E82" s="48"/>
      <c r="F82" s="48"/>
      <c r="G82" s="48"/>
      <c r="H82" s="48"/>
      <c r="I82" s="48"/>
      <c r="J82" s="48"/>
    </row>
    <row r="83" spans="2:10" x14ac:dyDescent="0.25">
      <c r="B83" s="48"/>
      <c r="C83" s="48"/>
      <c r="D83" s="48"/>
      <c r="E83" s="48"/>
      <c r="F83" s="48"/>
      <c r="G83" s="48"/>
      <c r="H83" s="48"/>
      <c r="I83" s="48"/>
      <c r="J83" s="48"/>
    </row>
    <row r="84" spans="2:10" x14ac:dyDescent="0.25">
      <c r="B84" s="48"/>
      <c r="C84" s="48"/>
      <c r="D84" s="48"/>
      <c r="E84" s="48"/>
      <c r="F84" s="48"/>
      <c r="G84" s="48"/>
      <c r="H84" s="48"/>
      <c r="I84" s="48"/>
      <c r="J84" s="48"/>
    </row>
    <row r="85" spans="2:10" x14ac:dyDescent="0.25">
      <c r="B85" s="48"/>
      <c r="C85" s="48"/>
      <c r="D85" s="48"/>
      <c r="E85" s="48"/>
      <c r="F85" s="48"/>
      <c r="G85" s="48"/>
      <c r="H85" s="48"/>
      <c r="I85" s="48"/>
      <c r="J85" s="48"/>
    </row>
    <row r="86" spans="2:10" x14ac:dyDescent="0.25">
      <c r="B86" s="48"/>
      <c r="C86" s="48"/>
      <c r="D86" s="48"/>
      <c r="E86" s="48"/>
      <c r="F86" s="48"/>
      <c r="G86" s="48"/>
      <c r="H86" s="48"/>
      <c r="I86" s="48"/>
      <c r="J86" s="48"/>
    </row>
    <row r="87" spans="2:10" x14ac:dyDescent="0.25">
      <c r="B87" s="48"/>
      <c r="C87" s="48"/>
      <c r="D87" s="48"/>
      <c r="E87" s="48"/>
      <c r="F87" s="48"/>
      <c r="G87" s="48"/>
      <c r="H87" s="48"/>
      <c r="I87" s="48"/>
      <c r="J87" s="48"/>
    </row>
    <row r="88" spans="2:10" x14ac:dyDescent="0.25">
      <c r="B88" s="48"/>
      <c r="C88" s="48"/>
      <c r="D88" s="48"/>
      <c r="E88" s="48"/>
      <c r="F88" s="48"/>
      <c r="G88" s="48"/>
      <c r="H88" s="48"/>
      <c r="I88" s="48"/>
      <c r="J88" s="48"/>
    </row>
    <row r="89" spans="2:10" x14ac:dyDescent="0.25">
      <c r="B89" s="48"/>
      <c r="C89" s="48"/>
      <c r="D89" s="48"/>
      <c r="E89" s="48"/>
      <c r="F89" s="48"/>
      <c r="G89" s="48"/>
      <c r="H89" s="48"/>
      <c r="I89" s="48"/>
      <c r="J89" s="48"/>
    </row>
    <row r="90" spans="2:10" x14ac:dyDescent="0.25">
      <c r="B90" s="48"/>
      <c r="C90" s="48"/>
      <c r="D90" s="48"/>
      <c r="E90" s="48"/>
      <c r="F90" s="48"/>
      <c r="G90" s="48"/>
      <c r="H90" s="48"/>
      <c r="I90" s="48"/>
      <c r="J90" s="48"/>
    </row>
    <row r="91" spans="2:10" x14ac:dyDescent="0.25">
      <c r="B91" s="48"/>
      <c r="C91" s="48"/>
      <c r="D91" s="48"/>
      <c r="E91" s="48"/>
      <c r="F91" s="48"/>
      <c r="G91" s="48"/>
      <c r="H91" s="48"/>
      <c r="I91" s="48"/>
      <c r="J91" s="48"/>
    </row>
  </sheetData>
  <mergeCells count="1">
    <mergeCell ref="H1:I1"/>
  </mergeCells>
  <conditionalFormatting sqref="B1">
    <cfRule type="cellIs" dxfId="63" priority="1" operator="equal">
      <formula>"Incomplete"</formula>
    </cfRule>
    <cfRule type="cellIs" dxfId="62" priority="2" operator="equal">
      <formula>"Flag for Review"</formula>
    </cfRule>
    <cfRule type="cellIs" dxfId="6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Q92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2" width="16.7109375" style="22" customWidth="1"/>
    <col min="3" max="6" width="10.140625" style="22" customWidth="1"/>
    <col min="7" max="9" width="9.42578125" style="22" customWidth="1"/>
    <col min="10" max="10" width="10.7109375" style="22" customWidth="1"/>
    <col min="18" max="16384" width="9.140625" style="22"/>
  </cols>
  <sheetData>
    <row r="1" spans="1:14" x14ac:dyDescent="0.25">
      <c r="A1" s="7">
        <v>8</v>
      </c>
      <c r="B1" s="33" t="s">
        <v>12</v>
      </c>
      <c r="C1" s="21"/>
      <c r="D1" s="21"/>
      <c r="E1" s="21"/>
      <c r="F1" s="21"/>
      <c r="G1" s="21"/>
      <c r="H1" s="641" t="s">
        <v>24</v>
      </c>
      <c r="I1" s="644"/>
      <c r="K1" s="1" t="s">
        <v>183</v>
      </c>
      <c r="L1" s="362" t="s">
        <v>403</v>
      </c>
    </row>
    <row r="2" spans="1:14" x14ac:dyDescent="0.25">
      <c r="A2" s="23"/>
      <c r="B2" s="20"/>
      <c r="C2" s="20"/>
      <c r="D2" s="20"/>
      <c r="E2" s="20"/>
      <c r="F2" s="20"/>
      <c r="G2" s="20"/>
      <c r="H2" s="20"/>
      <c r="I2" s="24"/>
    </row>
    <row r="3" spans="1:14" x14ac:dyDescent="0.25">
      <c r="A3" s="8" t="s">
        <v>13</v>
      </c>
      <c r="B3" s="18"/>
      <c r="C3" s="18"/>
      <c r="D3" s="18"/>
      <c r="E3" s="18"/>
      <c r="F3" s="18"/>
      <c r="G3" s="18"/>
      <c r="H3" s="18"/>
      <c r="I3" s="19"/>
      <c r="J3" s="48"/>
      <c r="K3" s="233" t="s">
        <v>2</v>
      </c>
      <c r="L3" t="s">
        <v>186</v>
      </c>
      <c r="N3" s="238" t="s">
        <v>187</v>
      </c>
    </row>
    <row r="4" spans="1:14" x14ac:dyDescent="0.25">
      <c r="A4" s="9">
        <f>INDEX('Point Grid'!B:B,MATCH($A$1,'Point Grid'!A:A,0))</f>
        <v>3.25</v>
      </c>
      <c r="B4" s="18"/>
      <c r="C4" s="18"/>
      <c r="D4" s="18"/>
      <c r="E4" s="18"/>
      <c r="F4" s="18"/>
      <c r="G4" s="18"/>
      <c r="H4" s="18"/>
      <c r="I4" s="19"/>
      <c r="J4" s="48"/>
    </row>
    <row r="5" spans="1:14" x14ac:dyDescent="0.25">
      <c r="A5" s="23"/>
      <c r="B5" s="18"/>
      <c r="C5" s="18"/>
      <c r="D5" s="18"/>
      <c r="E5" s="18"/>
      <c r="F5" s="18"/>
      <c r="G5" s="18"/>
      <c r="H5" s="18"/>
      <c r="I5" s="19"/>
      <c r="J5" s="48"/>
      <c r="L5" s="1" t="s">
        <v>188</v>
      </c>
    </row>
    <row r="6" spans="1:14" x14ac:dyDescent="0.25">
      <c r="A6" s="28" t="s">
        <v>2</v>
      </c>
      <c r="B6" s="18" t="s">
        <v>44</v>
      </c>
      <c r="C6" s="18"/>
      <c r="D6" s="18"/>
      <c r="E6" s="18"/>
      <c r="F6" s="18"/>
      <c r="G6" s="18"/>
      <c r="H6" s="18"/>
      <c r="I6" s="19"/>
      <c r="J6" s="48"/>
    </row>
    <row r="7" spans="1:14" ht="15.75" thickBot="1" x14ac:dyDescent="0.3">
      <c r="A7" s="9">
        <f>INDEX('Point Grid'!$C$8:$I$32,MATCH($A$1,'Point Grid'!$A$8:$A$32,0),MATCH(A6,'Point Grid'!$C$7:$I$7,0))</f>
        <v>2</v>
      </c>
      <c r="B7" s="51" t="s">
        <v>45</v>
      </c>
      <c r="C7" s="18"/>
      <c r="D7" s="18"/>
      <c r="E7" s="18"/>
      <c r="F7" s="18"/>
      <c r="G7" s="18"/>
      <c r="H7" s="18"/>
      <c r="I7" s="19"/>
      <c r="J7" s="48"/>
      <c r="L7" t="s">
        <v>190</v>
      </c>
    </row>
    <row r="8" spans="1:14" ht="15.75" thickBot="1" x14ac:dyDescent="0.3">
      <c r="A8" s="5"/>
      <c r="B8" s="51"/>
      <c r="C8" s="18"/>
      <c r="D8" s="18"/>
      <c r="E8" s="18"/>
      <c r="F8" s="18"/>
      <c r="G8" s="18"/>
      <c r="H8" s="18"/>
      <c r="I8" s="19"/>
      <c r="J8" s="48"/>
      <c r="L8" t="s">
        <v>191</v>
      </c>
    </row>
    <row r="9" spans="1:14" x14ac:dyDescent="0.25">
      <c r="A9" s="38"/>
      <c r="B9" s="51"/>
      <c r="C9" s="51"/>
      <c r="D9" s="51"/>
      <c r="E9" s="18"/>
      <c r="F9" s="18"/>
      <c r="G9" s="18"/>
      <c r="H9" s="18"/>
      <c r="I9" s="19"/>
      <c r="J9" s="48"/>
    </row>
    <row r="10" spans="1:14" x14ac:dyDescent="0.25">
      <c r="A10" s="28" t="s">
        <v>3</v>
      </c>
      <c r="B10" s="51" t="s">
        <v>619</v>
      </c>
      <c r="C10" s="51"/>
      <c r="D10" s="51"/>
      <c r="E10" s="18"/>
      <c r="F10" s="18"/>
      <c r="G10" s="18"/>
      <c r="H10" s="18"/>
      <c r="I10" s="19"/>
      <c r="J10" s="48"/>
      <c r="L10" t="s">
        <v>192</v>
      </c>
    </row>
    <row r="11" spans="1:14" ht="15.75" thickBot="1" x14ac:dyDescent="0.3">
      <c r="A11" s="9">
        <f>INDEX('Point Grid'!$C$8:$I$32,MATCH($A$1,'Point Grid'!$A$8:$A$32,0),MATCH(A10,'Point Grid'!$C$7:$I$7,0))</f>
        <v>0.25</v>
      </c>
      <c r="B11" s="51"/>
      <c r="C11" s="18"/>
      <c r="D11" s="18"/>
      <c r="E11" s="18"/>
      <c r="F11" s="18"/>
      <c r="G11" s="18"/>
      <c r="H11" s="18"/>
      <c r="I11" s="19"/>
      <c r="J11" s="48"/>
      <c r="L11" t="s">
        <v>193</v>
      </c>
    </row>
    <row r="12" spans="1:14" ht="15.75" thickBot="1" x14ac:dyDescent="0.3">
      <c r="A12" s="5"/>
      <c r="B12" s="51"/>
      <c r="C12" s="18"/>
      <c r="D12" s="18"/>
      <c r="E12" s="18"/>
      <c r="F12" s="18"/>
      <c r="G12" s="18"/>
      <c r="H12" s="18"/>
      <c r="I12" s="19"/>
      <c r="J12" s="48"/>
    </row>
    <row r="13" spans="1:14" x14ac:dyDescent="0.25">
      <c r="A13" s="38"/>
      <c r="B13" s="51"/>
      <c r="C13" s="18"/>
      <c r="D13" s="18"/>
      <c r="E13" s="18"/>
      <c r="F13" s="18"/>
      <c r="G13" s="18"/>
      <c r="H13" s="18"/>
      <c r="I13" s="19"/>
      <c r="J13" s="48"/>
      <c r="L13" t="s">
        <v>194</v>
      </c>
    </row>
    <row r="14" spans="1:14" x14ac:dyDescent="0.25">
      <c r="A14" s="28" t="s">
        <v>4</v>
      </c>
      <c r="B14" s="51" t="s">
        <v>621</v>
      </c>
      <c r="C14" s="18"/>
      <c r="D14" s="18"/>
      <c r="E14" s="18"/>
      <c r="F14" s="18"/>
      <c r="G14" s="18"/>
      <c r="H14" s="18"/>
      <c r="I14" s="19"/>
      <c r="J14" s="48"/>
      <c r="L14" t="s">
        <v>199</v>
      </c>
    </row>
    <row r="15" spans="1:14" ht="15.75" thickBot="1" x14ac:dyDescent="0.3">
      <c r="A15" s="9">
        <f>INDEX('Point Grid'!$C$8:$I$32,MATCH($A$1,'Point Grid'!$A$8:$A$32,0),MATCH(A14,'Point Grid'!$C$7:$I$7,0))</f>
        <v>0.5</v>
      </c>
      <c r="B15" s="18" t="s">
        <v>622</v>
      </c>
      <c r="C15" s="18"/>
      <c r="D15" s="18"/>
      <c r="E15" s="18"/>
      <c r="F15" s="18"/>
      <c r="G15" s="18"/>
      <c r="H15" s="18"/>
      <c r="I15" s="19"/>
      <c r="J15" s="48"/>
    </row>
    <row r="16" spans="1:14" ht="15.75" thickBot="1" x14ac:dyDescent="0.3">
      <c r="A16" s="5"/>
      <c r="B16" s="51"/>
      <c r="C16" s="18"/>
      <c r="D16" s="18"/>
      <c r="E16" s="18"/>
      <c r="F16" s="18"/>
      <c r="G16" s="18"/>
      <c r="H16" s="18"/>
      <c r="I16" s="19"/>
      <c r="J16" s="48"/>
      <c r="L16" t="s">
        <v>195</v>
      </c>
    </row>
    <row r="17" spans="1:12" x14ac:dyDescent="0.25">
      <c r="A17" s="38"/>
      <c r="B17" s="18"/>
      <c r="C17" s="18"/>
      <c r="D17" s="18"/>
      <c r="E17" s="18"/>
      <c r="F17" s="18"/>
      <c r="G17" s="18"/>
      <c r="H17" s="18"/>
      <c r="I17" s="19"/>
      <c r="J17" s="48"/>
      <c r="L17" t="s">
        <v>198</v>
      </c>
    </row>
    <row r="18" spans="1:12" x14ac:dyDescent="0.25">
      <c r="A18" s="28" t="s">
        <v>5</v>
      </c>
      <c r="B18" s="18" t="s">
        <v>627</v>
      </c>
      <c r="C18" s="18"/>
      <c r="D18" s="18"/>
      <c r="E18" s="18"/>
      <c r="F18" s="18"/>
      <c r="G18" s="18"/>
      <c r="H18" s="18"/>
      <c r="I18" s="19"/>
      <c r="J18" s="48"/>
    </row>
    <row r="19" spans="1:12" ht="15.75" thickBot="1" x14ac:dyDescent="0.3">
      <c r="A19" s="9">
        <f>INDEX('Point Grid'!$C$8:$I$32,MATCH($A$1,'Point Grid'!$A$8:$A$32,0),MATCH(A18,'Point Grid'!$C$7:$I$7,0))</f>
        <v>0.5</v>
      </c>
      <c r="B19" s="51"/>
      <c r="C19" s="18"/>
      <c r="D19" s="18"/>
      <c r="E19" s="18"/>
      <c r="F19" s="18"/>
      <c r="G19" s="18"/>
      <c r="H19" s="18"/>
      <c r="I19" s="19"/>
      <c r="J19" s="48"/>
      <c r="L19" t="s">
        <v>196</v>
      </c>
    </row>
    <row r="20" spans="1:12" ht="15.75" thickBot="1" x14ac:dyDescent="0.3">
      <c r="A20" s="5"/>
      <c r="B20" s="51"/>
      <c r="C20" s="18"/>
      <c r="D20" s="18"/>
      <c r="E20" s="18"/>
      <c r="F20" s="18"/>
      <c r="G20" s="18"/>
      <c r="H20" s="18"/>
      <c r="I20" s="19"/>
      <c r="J20" s="48"/>
      <c r="L20" t="s">
        <v>197</v>
      </c>
    </row>
    <row r="21" spans="1:12" ht="15.75" thickBot="1" x14ac:dyDescent="0.3">
      <c r="A21" s="25"/>
      <c r="B21" s="49"/>
      <c r="C21" s="49"/>
      <c r="D21" s="49"/>
      <c r="E21" s="49"/>
      <c r="F21" s="49"/>
      <c r="G21" s="49"/>
      <c r="H21" s="49"/>
      <c r="I21" s="50"/>
      <c r="J21" s="48"/>
    </row>
    <row r="22" spans="1:12" x14ac:dyDescent="0.25">
      <c r="B22" s="48"/>
      <c r="C22" s="48"/>
      <c r="D22" s="48"/>
      <c r="E22" s="48"/>
      <c r="F22" s="48"/>
      <c r="G22" s="48"/>
      <c r="H22" s="48"/>
      <c r="I22" s="48"/>
      <c r="J22" s="48"/>
      <c r="K22" s="233" t="s">
        <v>3</v>
      </c>
      <c r="L22" t="s">
        <v>620</v>
      </c>
    </row>
    <row r="23" spans="1:12" x14ac:dyDescent="0.25">
      <c r="B23" s="48"/>
      <c r="C23" s="48"/>
      <c r="D23" s="48"/>
      <c r="E23" s="48"/>
      <c r="F23" s="48"/>
      <c r="G23" s="48"/>
      <c r="H23" s="48"/>
      <c r="I23" s="48"/>
      <c r="J23" s="48"/>
    </row>
    <row r="24" spans="1:12" x14ac:dyDescent="0.25">
      <c r="B24" s="48"/>
      <c r="C24" s="48"/>
      <c r="D24" s="48"/>
      <c r="E24" s="48"/>
      <c r="F24" s="48"/>
      <c r="G24" s="48"/>
      <c r="H24" s="48"/>
      <c r="I24" s="48"/>
      <c r="J24" s="48"/>
      <c r="K24" s="233" t="s">
        <v>4</v>
      </c>
      <c r="L24" t="s">
        <v>623</v>
      </c>
    </row>
    <row r="25" spans="1:12" x14ac:dyDescent="0.25">
      <c r="B25" s="48"/>
      <c r="C25" s="48"/>
      <c r="D25" s="48"/>
      <c r="E25" s="48"/>
      <c r="F25" s="48"/>
      <c r="G25" s="48"/>
      <c r="H25" s="48"/>
      <c r="I25" s="48"/>
      <c r="J25" s="48"/>
      <c r="L25" t="s">
        <v>624</v>
      </c>
    </row>
    <row r="26" spans="1:12" x14ac:dyDescent="0.25">
      <c r="B26" s="48"/>
      <c r="C26" s="48"/>
      <c r="D26" s="48"/>
      <c r="E26" s="48"/>
      <c r="F26" s="48"/>
      <c r="G26" s="48"/>
      <c r="H26" s="48"/>
      <c r="I26" s="48"/>
      <c r="J26" s="48"/>
      <c r="L26" t="s">
        <v>625</v>
      </c>
    </row>
    <row r="27" spans="1:12" x14ac:dyDescent="0.25">
      <c r="B27" s="48"/>
      <c r="C27" s="48"/>
      <c r="D27" s="48"/>
      <c r="E27" s="48"/>
      <c r="F27" s="48"/>
      <c r="G27" s="48"/>
      <c r="H27" s="48"/>
      <c r="I27" s="48"/>
      <c r="J27" s="48"/>
      <c r="L27" t="s">
        <v>626</v>
      </c>
    </row>
    <row r="28" spans="1:12" x14ac:dyDescent="0.25">
      <c r="B28" s="48"/>
      <c r="C28" s="48"/>
      <c r="D28" s="48"/>
      <c r="E28" s="48"/>
      <c r="F28" s="48"/>
      <c r="G28" s="48"/>
      <c r="H28" s="48"/>
      <c r="I28" s="48"/>
      <c r="J28" s="48"/>
    </row>
    <row r="29" spans="1:12" x14ac:dyDescent="0.25">
      <c r="B29" s="48"/>
      <c r="C29" s="48"/>
      <c r="D29" s="48"/>
      <c r="E29" s="48"/>
      <c r="F29" s="48"/>
      <c r="G29" s="48"/>
      <c r="H29" s="48"/>
      <c r="I29" s="48"/>
      <c r="J29" s="48"/>
      <c r="K29" s="233" t="s">
        <v>5</v>
      </c>
      <c r="L29" s="101" t="s">
        <v>628</v>
      </c>
    </row>
    <row r="30" spans="1:12" x14ac:dyDescent="0.25">
      <c r="B30" s="48"/>
      <c r="C30" s="48"/>
      <c r="D30" s="48"/>
      <c r="E30" s="48"/>
      <c r="F30" s="48"/>
      <c r="G30" s="48"/>
      <c r="H30" s="48"/>
      <c r="I30" s="48"/>
      <c r="J30" s="48"/>
      <c r="L30" s="101" t="s">
        <v>629</v>
      </c>
    </row>
    <row r="31" spans="1:12" x14ac:dyDescent="0.25">
      <c r="B31" s="48"/>
      <c r="C31" s="48"/>
      <c r="D31" s="48"/>
      <c r="E31" s="48"/>
      <c r="F31" s="48"/>
      <c r="G31" s="48"/>
      <c r="H31" s="48"/>
      <c r="I31" s="48"/>
      <c r="J31" s="48"/>
      <c r="L31" s="101" t="s">
        <v>630</v>
      </c>
    </row>
    <row r="32" spans="1:12" x14ac:dyDescent="0.25">
      <c r="B32" s="48"/>
      <c r="C32" s="48"/>
      <c r="D32" s="48"/>
      <c r="E32" s="48"/>
      <c r="F32" s="48"/>
      <c r="G32" s="48"/>
      <c r="H32" s="48"/>
      <c r="I32" s="48"/>
      <c r="J32" s="48"/>
      <c r="L32" s="101"/>
    </row>
    <row r="33" spans="2:12" x14ac:dyDescent="0.25">
      <c r="B33" s="48"/>
      <c r="C33" s="48"/>
      <c r="D33" s="48"/>
      <c r="E33" s="48"/>
      <c r="F33" s="48"/>
      <c r="G33" s="48"/>
      <c r="H33" s="48"/>
      <c r="I33" s="48"/>
      <c r="J33" s="48"/>
      <c r="L33" s="101"/>
    </row>
    <row r="34" spans="2:12" x14ac:dyDescent="0.25">
      <c r="B34" s="48"/>
      <c r="C34" s="48"/>
      <c r="D34" s="48"/>
      <c r="E34" s="48"/>
      <c r="F34" s="48"/>
      <c r="G34" s="48"/>
      <c r="H34" s="48"/>
      <c r="I34" s="48"/>
      <c r="J34" s="48"/>
    </row>
    <row r="35" spans="2:12" x14ac:dyDescent="0.25">
      <c r="B35" s="48"/>
      <c r="C35" s="48"/>
      <c r="D35" s="48"/>
      <c r="E35" s="48"/>
      <c r="F35" s="48"/>
      <c r="G35" s="48"/>
      <c r="H35" s="48"/>
      <c r="I35" s="48"/>
      <c r="J35" s="48"/>
    </row>
    <row r="36" spans="2:12" x14ac:dyDescent="0.25">
      <c r="B36" s="48"/>
      <c r="C36" s="48"/>
      <c r="D36" s="48"/>
      <c r="E36" s="48"/>
      <c r="F36" s="48"/>
      <c r="G36" s="48"/>
      <c r="H36" s="48"/>
      <c r="I36" s="48"/>
      <c r="J36" s="48"/>
    </row>
    <row r="37" spans="2:12" x14ac:dyDescent="0.25">
      <c r="B37" s="48"/>
      <c r="C37" s="48"/>
      <c r="D37" s="48"/>
      <c r="E37" s="48"/>
      <c r="F37" s="48"/>
      <c r="G37" s="48"/>
      <c r="H37" s="48"/>
      <c r="I37" s="48"/>
      <c r="J37" s="48"/>
    </row>
    <row r="38" spans="2:12" x14ac:dyDescent="0.25">
      <c r="B38" s="48"/>
      <c r="C38" s="48"/>
      <c r="D38" s="48"/>
      <c r="E38" s="48"/>
      <c r="F38" s="48"/>
      <c r="G38" s="48"/>
      <c r="H38" s="48"/>
      <c r="I38" s="48"/>
      <c r="J38" s="48"/>
    </row>
    <row r="39" spans="2:12" x14ac:dyDescent="0.25">
      <c r="B39" s="48"/>
      <c r="C39" s="48"/>
      <c r="D39" s="48"/>
      <c r="E39" s="48"/>
      <c r="F39" s="48"/>
      <c r="G39" s="48"/>
      <c r="H39" s="48"/>
      <c r="I39" s="48"/>
      <c r="J39" s="48"/>
    </row>
    <row r="40" spans="2:12" x14ac:dyDescent="0.25">
      <c r="B40" s="48"/>
      <c r="C40" s="48"/>
      <c r="D40" s="48"/>
      <c r="E40" s="48"/>
      <c r="F40" s="48"/>
      <c r="G40" s="48"/>
      <c r="H40" s="48"/>
      <c r="I40" s="48"/>
      <c r="J40" s="48"/>
    </row>
    <row r="41" spans="2:12" x14ac:dyDescent="0.25">
      <c r="B41" s="48"/>
      <c r="C41" s="48"/>
      <c r="D41" s="48"/>
      <c r="E41" s="48"/>
      <c r="F41" s="48"/>
      <c r="G41" s="48"/>
      <c r="H41" s="48"/>
      <c r="I41" s="48"/>
      <c r="J41" s="48"/>
    </row>
    <row r="42" spans="2:12" x14ac:dyDescent="0.25">
      <c r="B42" s="48"/>
      <c r="C42" s="48"/>
      <c r="D42" s="48"/>
      <c r="E42" s="48"/>
      <c r="F42" s="48"/>
      <c r="G42" s="48"/>
      <c r="H42" s="48"/>
      <c r="I42" s="48"/>
      <c r="J42" s="48"/>
    </row>
    <row r="43" spans="2:12" x14ac:dyDescent="0.25">
      <c r="B43" s="48"/>
      <c r="C43" s="48"/>
      <c r="D43" s="48"/>
      <c r="E43" s="48"/>
      <c r="F43" s="48"/>
      <c r="G43" s="48"/>
      <c r="H43" s="48"/>
      <c r="I43" s="48"/>
      <c r="J43" s="48"/>
    </row>
    <row r="44" spans="2:12" x14ac:dyDescent="0.25">
      <c r="B44" s="48"/>
      <c r="C44" s="48"/>
      <c r="D44" s="48"/>
      <c r="E44" s="48"/>
      <c r="F44" s="48"/>
      <c r="G44" s="48"/>
      <c r="H44" s="48"/>
      <c r="I44" s="48"/>
      <c r="J44" s="48"/>
    </row>
    <row r="45" spans="2:12" x14ac:dyDescent="0.25">
      <c r="B45" s="48"/>
      <c r="C45" s="48"/>
      <c r="D45" s="48"/>
      <c r="E45" s="48"/>
      <c r="F45" s="48"/>
      <c r="G45" s="48"/>
      <c r="H45" s="48"/>
      <c r="I45" s="48"/>
      <c r="J45" s="48"/>
    </row>
    <row r="46" spans="2:12" x14ac:dyDescent="0.25">
      <c r="B46" s="48"/>
      <c r="C46" s="48"/>
      <c r="D46" s="48"/>
      <c r="E46" s="48"/>
      <c r="F46" s="48"/>
      <c r="G46" s="48"/>
      <c r="H46" s="48"/>
      <c r="I46" s="48"/>
      <c r="J46" s="48"/>
    </row>
    <row r="47" spans="2:12" x14ac:dyDescent="0.25">
      <c r="B47" s="48"/>
      <c r="C47" s="48"/>
      <c r="D47" s="48"/>
      <c r="E47" s="48"/>
      <c r="F47" s="48"/>
      <c r="G47" s="48"/>
      <c r="H47" s="48"/>
      <c r="I47" s="48"/>
      <c r="J47" s="48"/>
    </row>
    <row r="48" spans="2:12" x14ac:dyDescent="0.25">
      <c r="B48" s="48"/>
      <c r="C48" s="48"/>
      <c r="D48" s="48"/>
      <c r="E48" s="48"/>
      <c r="F48" s="48"/>
      <c r="G48" s="48"/>
      <c r="H48" s="48"/>
      <c r="I48" s="48"/>
      <c r="J48" s="48"/>
    </row>
    <row r="49" spans="2:10" x14ac:dyDescent="0.25">
      <c r="B49" s="48"/>
      <c r="C49" s="48"/>
      <c r="D49" s="48"/>
      <c r="E49" s="48"/>
      <c r="F49" s="48"/>
      <c r="G49" s="48"/>
      <c r="H49" s="48"/>
      <c r="I49" s="48"/>
      <c r="J49" s="48"/>
    </row>
    <row r="50" spans="2:10" x14ac:dyDescent="0.25">
      <c r="B50" s="48"/>
      <c r="C50" s="48"/>
      <c r="D50" s="48"/>
      <c r="E50" s="48"/>
      <c r="F50" s="48"/>
      <c r="G50" s="48"/>
      <c r="H50" s="48"/>
      <c r="I50" s="48"/>
      <c r="J50" s="48"/>
    </row>
    <row r="51" spans="2:10" x14ac:dyDescent="0.25">
      <c r="B51" s="48"/>
      <c r="C51" s="48"/>
      <c r="D51" s="48"/>
      <c r="E51" s="48"/>
      <c r="F51" s="48"/>
      <c r="G51" s="48"/>
      <c r="H51" s="48"/>
      <c r="I51" s="48"/>
      <c r="J51" s="48"/>
    </row>
    <row r="52" spans="2:10" x14ac:dyDescent="0.25">
      <c r="B52" s="48"/>
      <c r="C52" s="48"/>
      <c r="D52" s="48"/>
      <c r="E52" s="48"/>
      <c r="F52" s="48"/>
      <c r="G52" s="48"/>
      <c r="H52" s="48"/>
      <c r="I52" s="48"/>
      <c r="J52" s="48"/>
    </row>
    <row r="53" spans="2:10" x14ac:dyDescent="0.25">
      <c r="B53" s="48"/>
      <c r="C53" s="48"/>
      <c r="D53" s="48"/>
      <c r="E53" s="48"/>
      <c r="F53" s="48"/>
      <c r="G53" s="48"/>
      <c r="H53" s="48"/>
      <c r="I53" s="48"/>
      <c r="J53" s="48"/>
    </row>
    <row r="54" spans="2:10" x14ac:dyDescent="0.25">
      <c r="B54" s="48"/>
      <c r="C54" s="48"/>
      <c r="D54" s="48"/>
      <c r="E54" s="48"/>
      <c r="F54" s="48"/>
      <c r="G54" s="48"/>
      <c r="H54" s="48"/>
      <c r="I54" s="48"/>
      <c r="J54" s="48"/>
    </row>
    <row r="55" spans="2:10" x14ac:dyDescent="0.25">
      <c r="B55" s="48"/>
      <c r="C55" s="48"/>
      <c r="D55" s="48"/>
      <c r="E55" s="48"/>
      <c r="F55" s="48"/>
      <c r="G55" s="48"/>
      <c r="H55" s="48"/>
      <c r="I55" s="48"/>
      <c r="J55" s="48"/>
    </row>
    <row r="56" spans="2:10" x14ac:dyDescent="0.25">
      <c r="B56" s="48"/>
      <c r="C56" s="48"/>
      <c r="D56" s="48"/>
      <c r="E56" s="48"/>
      <c r="F56" s="48"/>
      <c r="G56" s="48"/>
      <c r="H56" s="48"/>
      <c r="I56" s="48"/>
      <c r="J56" s="48"/>
    </row>
    <row r="57" spans="2:10" x14ac:dyDescent="0.25">
      <c r="B57" s="48"/>
      <c r="C57" s="48"/>
      <c r="D57" s="48"/>
      <c r="E57" s="48"/>
      <c r="F57" s="48"/>
      <c r="G57" s="48"/>
      <c r="H57" s="48"/>
      <c r="I57" s="48"/>
      <c r="J57" s="48"/>
    </row>
    <row r="58" spans="2:10" x14ac:dyDescent="0.25">
      <c r="B58" s="48"/>
      <c r="C58" s="48"/>
      <c r="D58" s="48"/>
      <c r="E58" s="48"/>
      <c r="F58" s="48"/>
      <c r="G58" s="48"/>
      <c r="H58" s="48"/>
      <c r="I58" s="48"/>
      <c r="J58" s="48"/>
    </row>
    <row r="59" spans="2:10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x14ac:dyDescent="0.25">
      <c r="B60" s="48"/>
      <c r="C60" s="48"/>
      <c r="D60" s="48"/>
      <c r="E60" s="48"/>
      <c r="F60" s="48"/>
      <c r="G60" s="48"/>
      <c r="H60" s="48"/>
      <c r="I60" s="48"/>
      <c r="J60" s="48"/>
    </row>
    <row r="61" spans="2:10" x14ac:dyDescent="0.25">
      <c r="B61" s="48"/>
      <c r="C61" s="48"/>
      <c r="D61" s="48"/>
      <c r="E61" s="48"/>
      <c r="F61" s="48"/>
      <c r="G61" s="48"/>
      <c r="H61" s="48"/>
      <c r="I61" s="48"/>
      <c r="J61" s="48"/>
    </row>
    <row r="62" spans="2:10" x14ac:dyDescent="0.25">
      <c r="B62" s="48"/>
      <c r="C62" s="48"/>
      <c r="D62" s="48"/>
      <c r="E62" s="48"/>
      <c r="F62" s="48"/>
      <c r="G62" s="48"/>
      <c r="H62" s="48"/>
      <c r="I62" s="48"/>
      <c r="J62" s="48"/>
    </row>
    <row r="63" spans="2:10" x14ac:dyDescent="0.25">
      <c r="B63" s="48"/>
      <c r="C63" s="48"/>
      <c r="D63" s="48"/>
      <c r="E63" s="48"/>
      <c r="F63" s="48"/>
      <c r="G63" s="48"/>
      <c r="H63" s="48"/>
      <c r="I63" s="48"/>
      <c r="J63" s="48"/>
    </row>
    <row r="64" spans="2:10" x14ac:dyDescent="0.25">
      <c r="B64" s="48"/>
      <c r="C64" s="48"/>
      <c r="D64" s="48"/>
      <c r="E64" s="48"/>
      <c r="F64" s="48"/>
      <c r="G64" s="48"/>
      <c r="H64" s="48"/>
      <c r="I64" s="48"/>
      <c r="J64" s="48"/>
    </row>
    <row r="65" spans="2:10" x14ac:dyDescent="0.25">
      <c r="B65" s="48"/>
      <c r="C65" s="48"/>
      <c r="D65" s="48"/>
      <c r="E65" s="48"/>
      <c r="F65" s="48"/>
      <c r="G65" s="48"/>
      <c r="H65" s="48"/>
      <c r="I65" s="48"/>
      <c r="J65" s="48"/>
    </row>
    <row r="66" spans="2:10" x14ac:dyDescent="0.25">
      <c r="B66" s="48"/>
      <c r="C66" s="48"/>
      <c r="D66" s="48"/>
      <c r="E66" s="48"/>
      <c r="F66" s="48"/>
      <c r="G66" s="48"/>
      <c r="H66" s="48"/>
      <c r="I66" s="48"/>
      <c r="J66" s="48"/>
    </row>
    <row r="67" spans="2:10" x14ac:dyDescent="0.25">
      <c r="B67" s="48"/>
      <c r="C67" s="48"/>
      <c r="D67" s="48"/>
      <c r="E67" s="48"/>
      <c r="F67" s="48"/>
      <c r="G67" s="48"/>
      <c r="H67" s="48"/>
      <c r="I67" s="48"/>
      <c r="J67" s="48"/>
    </row>
    <row r="68" spans="2:10" x14ac:dyDescent="0.25">
      <c r="B68" s="48"/>
      <c r="C68" s="48"/>
      <c r="D68" s="48"/>
      <c r="E68" s="48"/>
      <c r="F68" s="48"/>
      <c r="G68" s="48"/>
      <c r="H68" s="48"/>
      <c r="I68" s="48"/>
      <c r="J68" s="48"/>
    </row>
    <row r="69" spans="2:10" x14ac:dyDescent="0.25">
      <c r="B69" s="48"/>
      <c r="C69" s="48"/>
      <c r="D69" s="48"/>
      <c r="E69" s="48"/>
      <c r="F69" s="48"/>
      <c r="G69" s="48"/>
      <c r="H69" s="48"/>
      <c r="I69" s="48"/>
      <c r="J69" s="48"/>
    </row>
    <row r="70" spans="2:10" x14ac:dyDescent="0.25">
      <c r="B70" s="48"/>
      <c r="C70" s="48"/>
      <c r="D70" s="48"/>
      <c r="E70" s="48"/>
      <c r="F70" s="48"/>
      <c r="G70" s="48"/>
      <c r="H70" s="48"/>
      <c r="I70" s="48"/>
      <c r="J70" s="48"/>
    </row>
    <row r="71" spans="2:10" x14ac:dyDescent="0.25">
      <c r="B71" s="48"/>
      <c r="C71" s="48"/>
      <c r="D71" s="48"/>
      <c r="E71" s="48"/>
      <c r="F71" s="48"/>
      <c r="G71" s="48"/>
      <c r="H71" s="48"/>
      <c r="I71" s="48"/>
      <c r="J71" s="48"/>
    </row>
    <row r="72" spans="2:10" x14ac:dyDescent="0.25">
      <c r="B72" s="48"/>
      <c r="C72" s="48"/>
      <c r="D72" s="48"/>
      <c r="E72" s="48"/>
      <c r="F72" s="48"/>
      <c r="G72" s="48"/>
      <c r="H72" s="48"/>
      <c r="I72" s="48"/>
      <c r="J72" s="48"/>
    </row>
    <row r="73" spans="2:10" x14ac:dyDescent="0.25">
      <c r="B73" s="48"/>
      <c r="C73" s="48"/>
      <c r="D73" s="48"/>
      <c r="E73" s="48"/>
      <c r="F73" s="48"/>
      <c r="G73" s="48"/>
      <c r="H73" s="48"/>
      <c r="I73" s="48"/>
      <c r="J73" s="48"/>
    </row>
    <row r="74" spans="2:10" x14ac:dyDescent="0.25">
      <c r="B74" s="48"/>
      <c r="C74" s="48"/>
      <c r="D74" s="48"/>
      <c r="E74" s="48"/>
      <c r="F74" s="48"/>
      <c r="G74" s="48"/>
      <c r="H74" s="48"/>
      <c r="I74" s="48"/>
      <c r="J74" s="48"/>
    </row>
    <row r="75" spans="2:10" x14ac:dyDescent="0.25">
      <c r="B75" s="48"/>
      <c r="C75" s="48"/>
      <c r="D75" s="48"/>
      <c r="E75" s="48"/>
      <c r="F75" s="48"/>
      <c r="G75" s="48"/>
      <c r="H75" s="48"/>
      <c r="I75" s="48"/>
      <c r="J75" s="48"/>
    </row>
    <row r="76" spans="2:10" x14ac:dyDescent="0.25">
      <c r="B76" s="48"/>
      <c r="C76" s="48"/>
      <c r="D76" s="48"/>
      <c r="E76" s="48"/>
      <c r="F76" s="48"/>
      <c r="G76" s="48"/>
      <c r="H76" s="48"/>
      <c r="I76" s="48"/>
      <c r="J76" s="48"/>
    </row>
    <row r="77" spans="2:10" x14ac:dyDescent="0.25">
      <c r="B77" s="48"/>
      <c r="C77" s="48"/>
      <c r="D77" s="48"/>
      <c r="E77" s="48"/>
      <c r="F77" s="48"/>
      <c r="G77" s="48"/>
      <c r="H77" s="48"/>
      <c r="I77" s="48"/>
      <c r="J77" s="48"/>
    </row>
    <row r="78" spans="2:10" x14ac:dyDescent="0.25">
      <c r="B78" s="48"/>
      <c r="C78" s="48"/>
      <c r="D78" s="48"/>
      <c r="E78" s="48"/>
      <c r="F78" s="48"/>
      <c r="G78" s="48"/>
      <c r="H78" s="48"/>
      <c r="I78" s="48"/>
      <c r="J78" s="48"/>
    </row>
    <row r="79" spans="2:10" x14ac:dyDescent="0.25">
      <c r="B79" s="48"/>
      <c r="C79" s="48"/>
      <c r="D79" s="48"/>
      <c r="E79" s="48"/>
      <c r="F79" s="48"/>
      <c r="G79" s="48"/>
      <c r="H79" s="48"/>
      <c r="I79" s="48"/>
      <c r="J79" s="48"/>
    </row>
    <row r="80" spans="2:10" x14ac:dyDescent="0.25">
      <c r="B80" s="48"/>
      <c r="C80" s="48"/>
      <c r="D80" s="48"/>
      <c r="E80" s="48"/>
      <c r="F80" s="48"/>
      <c r="G80" s="48"/>
      <c r="H80" s="48"/>
      <c r="I80" s="48"/>
      <c r="J80" s="48"/>
    </row>
    <row r="81" spans="2:10" x14ac:dyDescent="0.25">
      <c r="B81" s="48"/>
      <c r="C81" s="48"/>
      <c r="D81" s="48"/>
      <c r="E81" s="48"/>
      <c r="F81" s="48"/>
      <c r="G81" s="48"/>
      <c r="H81" s="48"/>
      <c r="I81" s="48"/>
      <c r="J81" s="48"/>
    </row>
    <row r="82" spans="2:10" x14ac:dyDescent="0.25">
      <c r="B82" s="48"/>
      <c r="C82" s="48"/>
      <c r="D82" s="48"/>
      <c r="E82" s="48"/>
      <c r="F82" s="48"/>
      <c r="G82" s="48"/>
      <c r="H82" s="48"/>
      <c r="I82" s="48"/>
      <c r="J82" s="48"/>
    </row>
    <row r="83" spans="2:10" x14ac:dyDescent="0.25">
      <c r="B83" s="48"/>
      <c r="C83" s="48"/>
      <c r="D83" s="48"/>
      <c r="E83" s="48"/>
      <c r="F83" s="48"/>
      <c r="G83" s="48"/>
      <c r="H83" s="48"/>
      <c r="I83" s="48"/>
      <c r="J83" s="48"/>
    </row>
    <row r="84" spans="2:10" x14ac:dyDescent="0.25">
      <c r="B84" s="48"/>
      <c r="C84" s="48"/>
      <c r="D84" s="48"/>
      <c r="E84" s="48"/>
      <c r="F84" s="48"/>
      <c r="G84" s="48"/>
      <c r="H84" s="48"/>
      <c r="I84" s="48"/>
      <c r="J84" s="48"/>
    </row>
    <row r="85" spans="2:10" x14ac:dyDescent="0.25">
      <c r="B85" s="48"/>
      <c r="C85" s="48"/>
      <c r="D85" s="48"/>
      <c r="E85" s="48"/>
      <c r="F85" s="48"/>
      <c r="G85" s="48"/>
      <c r="H85" s="48"/>
      <c r="I85" s="48"/>
      <c r="J85" s="48"/>
    </row>
    <row r="86" spans="2:10" x14ac:dyDescent="0.25">
      <c r="B86" s="48"/>
      <c r="C86" s="48"/>
      <c r="D86" s="48"/>
      <c r="E86" s="48"/>
      <c r="F86" s="48"/>
      <c r="G86" s="48"/>
      <c r="H86" s="48"/>
      <c r="I86" s="48"/>
      <c r="J86" s="48"/>
    </row>
    <row r="87" spans="2:10" x14ac:dyDescent="0.25">
      <c r="B87" s="48"/>
      <c r="C87" s="48"/>
      <c r="D87" s="48"/>
      <c r="E87" s="48"/>
      <c r="F87" s="48"/>
      <c r="G87" s="48"/>
      <c r="H87" s="48"/>
      <c r="I87" s="48"/>
      <c r="J87" s="48"/>
    </row>
    <row r="88" spans="2:10" x14ac:dyDescent="0.25">
      <c r="B88" s="48"/>
      <c r="C88" s="48"/>
      <c r="D88" s="48"/>
      <c r="E88" s="48"/>
      <c r="F88" s="48"/>
      <c r="G88" s="48"/>
      <c r="H88" s="48"/>
      <c r="I88" s="48"/>
      <c r="J88" s="48"/>
    </row>
    <row r="89" spans="2:10" x14ac:dyDescent="0.25">
      <c r="B89" s="48"/>
      <c r="C89" s="48"/>
      <c r="D89" s="48"/>
      <c r="E89" s="48"/>
      <c r="F89" s="48"/>
      <c r="G89" s="48"/>
      <c r="H89" s="48"/>
      <c r="I89" s="48"/>
      <c r="J89" s="48"/>
    </row>
    <row r="90" spans="2:10" x14ac:dyDescent="0.25">
      <c r="B90" s="48"/>
      <c r="C90" s="48"/>
      <c r="D90" s="48"/>
      <c r="E90" s="48"/>
      <c r="F90" s="48"/>
      <c r="G90" s="48"/>
      <c r="H90" s="48"/>
      <c r="I90" s="48"/>
      <c r="J90" s="48"/>
    </row>
    <row r="91" spans="2:10" x14ac:dyDescent="0.25">
      <c r="B91" s="48"/>
      <c r="C91" s="48"/>
      <c r="D91" s="48"/>
      <c r="E91" s="48"/>
      <c r="F91" s="48"/>
      <c r="G91" s="48"/>
      <c r="H91" s="48"/>
      <c r="I91" s="48"/>
      <c r="J91" s="48"/>
    </row>
    <row r="92" spans="2:10" x14ac:dyDescent="0.25">
      <c r="B92" s="48"/>
      <c r="C92" s="48"/>
      <c r="D92" s="48"/>
      <c r="E92" s="48"/>
      <c r="F92" s="48"/>
      <c r="G92" s="48"/>
      <c r="H92" s="48"/>
      <c r="I92" s="48"/>
      <c r="J92" s="48"/>
    </row>
  </sheetData>
  <mergeCells count="1">
    <mergeCell ref="H1:I1"/>
  </mergeCells>
  <conditionalFormatting sqref="B1">
    <cfRule type="cellIs" dxfId="60" priority="1" operator="equal">
      <formula>"Incomplete"</formula>
    </cfRule>
    <cfRule type="cellIs" dxfId="59" priority="2" operator="equal">
      <formula>"Flag for Review"</formula>
    </cfRule>
    <cfRule type="cellIs" dxfId="5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XFD91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2" width="16.7109375" style="22" customWidth="1"/>
    <col min="3" max="9" width="9.28515625" style="22" customWidth="1"/>
    <col min="10" max="10" width="9.140625" style="29"/>
    <col min="13" max="16384" width="9.140625" style="29"/>
  </cols>
  <sheetData>
    <row r="1" spans="1:16384" x14ac:dyDescent="0.25">
      <c r="A1" s="7">
        <v>9</v>
      </c>
      <c r="B1" s="33" t="s">
        <v>12</v>
      </c>
      <c r="C1" s="21"/>
      <c r="D1" s="21"/>
      <c r="E1" s="21"/>
      <c r="F1" s="21"/>
      <c r="G1" s="21"/>
      <c r="H1" s="641" t="s">
        <v>24</v>
      </c>
      <c r="I1" s="644"/>
      <c r="K1" s="1" t="s">
        <v>183</v>
      </c>
      <c r="L1" s="362" t="s">
        <v>404</v>
      </c>
    </row>
    <row r="2" spans="1:16384" x14ac:dyDescent="0.25">
      <c r="A2" s="23"/>
      <c r="B2" s="20"/>
      <c r="C2" s="20"/>
      <c r="D2" s="20"/>
      <c r="E2" s="20"/>
      <c r="F2" s="20"/>
      <c r="G2" s="20"/>
      <c r="H2" s="20"/>
      <c r="I2" s="24"/>
    </row>
    <row r="3" spans="1:16384" x14ac:dyDescent="0.25">
      <c r="A3" s="8" t="s">
        <v>13</v>
      </c>
      <c r="B3" s="62"/>
      <c r="C3" s="62"/>
      <c r="D3" s="62"/>
      <c r="E3" s="62"/>
      <c r="F3" s="62"/>
      <c r="G3" s="62"/>
      <c r="H3" s="62"/>
      <c r="I3" s="79"/>
      <c r="J3" s="80"/>
      <c r="K3" s="233" t="s">
        <v>2</v>
      </c>
      <c r="L3" s="235" t="s">
        <v>200</v>
      </c>
    </row>
    <row r="4" spans="1:16384" x14ac:dyDescent="0.25">
      <c r="A4" s="9">
        <f>INDEX('Point Grid'!B:B,MATCH($A$1,'Point Grid'!A:A,0))</f>
        <v>2</v>
      </c>
      <c r="B4" s="62"/>
      <c r="C4" s="62"/>
      <c r="D4" s="62"/>
      <c r="E4" s="62"/>
      <c r="F4" s="62"/>
      <c r="G4" s="62"/>
      <c r="H4" s="62"/>
      <c r="I4" s="79"/>
      <c r="J4" s="80"/>
      <c r="L4" s="235" t="s">
        <v>202</v>
      </c>
    </row>
    <row r="5" spans="1:16384" x14ac:dyDescent="0.25">
      <c r="A5" s="23"/>
      <c r="B5" s="62"/>
      <c r="C5" s="62"/>
      <c r="D5" s="62"/>
      <c r="E5" s="62"/>
      <c r="F5" s="62"/>
      <c r="G5" s="62"/>
      <c r="H5" s="62"/>
      <c r="I5" s="79"/>
      <c r="J5" s="80"/>
      <c r="L5" s="235" t="s">
        <v>203</v>
      </c>
    </row>
    <row r="6" spans="1:16384" x14ac:dyDescent="0.25">
      <c r="A6" s="28" t="s">
        <v>2</v>
      </c>
      <c r="B6" s="62" t="s">
        <v>46</v>
      </c>
      <c r="C6" s="62"/>
      <c r="D6" s="62"/>
      <c r="E6" s="62"/>
      <c r="F6" s="62"/>
      <c r="G6" s="62"/>
      <c r="H6" s="62"/>
      <c r="I6" s="79"/>
      <c r="J6" s="80"/>
      <c r="L6" s="235" t="s">
        <v>201</v>
      </c>
    </row>
    <row r="7" spans="1:16384" ht="15.75" thickBot="1" x14ac:dyDescent="0.3">
      <c r="A7" s="9">
        <f>INDEX('Point Grid'!$C$8:$I$32,MATCH($A$1,'Point Grid'!$A$8:$A$32,0),MATCH(A6,'Point Grid'!$C$7:$I$7,0))</f>
        <v>0.5</v>
      </c>
      <c r="B7" s="62"/>
      <c r="C7" s="62"/>
      <c r="D7" s="62"/>
      <c r="E7" s="62"/>
      <c r="F7" s="62"/>
      <c r="G7" s="62"/>
      <c r="H7" s="62"/>
      <c r="I7" s="79"/>
      <c r="J7" s="80"/>
      <c r="L7" s="235" t="s">
        <v>204</v>
      </c>
    </row>
    <row r="8" spans="1:16384" ht="15.75" thickBot="1" x14ac:dyDescent="0.3">
      <c r="A8" s="5"/>
      <c r="B8" s="37"/>
      <c r="C8" s="37"/>
      <c r="D8" s="37"/>
      <c r="E8" s="62"/>
      <c r="F8" s="62"/>
      <c r="G8" s="62"/>
      <c r="H8" s="62"/>
      <c r="I8" s="79"/>
      <c r="J8" s="80"/>
    </row>
    <row r="9" spans="1:16384" x14ac:dyDescent="0.25">
      <c r="A9" s="16"/>
      <c r="B9" s="37"/>
      <c r="C9" s="37"/>
      <c r="D9" s="37"/>
      <c r="E9" s="62"/>
      <c r="F9" s="62"/>
      <c r="G9" s="62"/>
      <c r="H9" s="62"/>
      <c r="I9" s="79"/>
      <c r="J9" s="80"/>
      <c r="K9" s="233" t="s">
        <v>3</v>
      </c>
      <c r="L9" t="s">
        <v>632</v>
      </c>
    </row>
    <row r="10" spans="1:16384" x14ac:dyDescent="0.25">
      <c r="A10" s="28" t="s">
        <v>3</v>
      </c>
      <c r="B10" s="37" t="s">
        <v>631</v>
      </c>
      <c r="C10" s="62"/>
      <c r="D10" s="62"/>
      <c r="E10" s="62"/>
      <c r="F10" s="62"/>
      <c r="G10" s="62"/>
      <c r="H10" s="62"/>
      <c r="I10" s="79"/>
      <c r="J10" s="80"/>
      <c r="L10" s="1" t="s">
        <v>633</v>
      </c>
    </row>
    <row r="11" spans="1:16384" ht="15.75" thickBot="1" x14ac:dyDescent="0.3">
      <c r="A11" s="9">
        <f>INDEX('Point Grid'!$C$8:$I$32,MATCH($A$1,'Point Grid'!$A$8:$A$32,0),MATCH(A10,'Point Grid'!$C$7:$I$7,0))</f>
        <v>0.5</v>
      </c>
      <c r="B11" s="37"/>
      <c r="C11" s="62"/>
      <c r="D11" s="62"/>
      <c r="E11" s="62"/>
      <c r="F11" s="62"/>
      <c r="G11" s="62"/>
      <c r="H11" s="62"/>
      <c r="I11" s="79"/>
      <c r="J11" s="80"/>
      <c r="L11" t="s">
        <v>634</v>
      </c>
    </row>
    <row r="12" spans="1:16384" ht="15.75" thickBot="1" x14ac:dyDescent="0.3">
      <c r="A12" s="5"/>
      <c r="B12" s="37"/>
      <c r="C12" s="62"/>
      <c r="D12" s="62"/>
      <c r="E12" s="62"/>
      <c r="F12" s="62"/>
      <c r="G12" s="62"/>
      <c r="H12" s="62"/>
      <c r="I12" s="79"/>
      <c r="J12" s="80"/>
      <c r="L12" s="101" t="s">
        <v>635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  <c r="AAA12" s="22"/>
      <c r="AAB12" s="22"/>
      <c r="AAC12" s="22"/>
      <c r="AAD12" s="22"/>
      <c r="AAE12" s="22"/>
      <c r="AAF12" s="22"/>
      <c r="AAG12" s="22"/>
      <c r="AAH12" s="22"/>
      <c r="AAI12" s="22"/>
      <c r="AAJ12" s="22"/>
      <c r="AAK12" s="22"/>
      <c r="AAL12" s="22"/>
      <c r="AAM12" s="22"/>
      <c r="AAN12" s="22"/>
      <c r="AAO12" s="22"/>
      <c r="AAP12" s="22"/>
      <c r="AAQ12" s="22"/>
      <c r="AAR12" s="22"/>
      <c r="AAS12" s="22"/>
      <c r="AAT12" s="22"/>
      <c r="AAU12" s="22"/>
      <c r="AAV12" s="22"/>
      <c r="AAW12" s="22"/>
      <c r="AAX12" s="22"/>
      <c r="AAY12" s="22"/>
      <c r="AAZ12" s="22"/>
      <c r="ABA12" s="22"/>
      <c r="ABB12" s="22"/>
      <c r="ABC12" s="22"/>
      <c r="ABD12" s="22"/>
      <c r="ABE12" s="22"/>
      <c r="ABF12" s="22"/>
      <c r="ABG12" s="22"/>
      <c r="ABH12" s="22"/>
      <c r="ABI12" s="22"/>
      <c r="ABJ12" s="22"/>
      <c r="ABK12" s="22"/>
      <c r="ABL12" s="22"/>
      <c r="ABM12" s="22"/>
      <c r="ABN12" s="22"/>
      <c r="ABO12" s="22"/>
      <c r="ABP12" s="22"/>
      <c r="ABQ12" s="22"/>
      <c r="ABR12" s="22"/>
      <c r="ABS12" s="22"/>
      <c r="ABT12" s="22"/>
      <c r="ABU12" s="22"/>
      <c r="ABV12" s="22"/>
      <c r="ABW12" s="22"/>
      <c r="ABX12" s="22"/>
      <c r="ABY12" s="22"/>
      <c r="ABZ12" s="22"/>
      <c r="ACA12" s="22"/>
      <c r="ACB12" s="22"/>
      <c r="ACC12" s="22"/>
      <c r="ACD12" s="22"/>
      <c r="ACE12" s="22"/>
      <c r="ACF12" s="22"/>
      <c r="ACG12" s="22"/>
      <c r="ACH12" s="22"/>
      <c r="ACI12" s="22"/>
      <c r="ACJ12" s="22"/>
      <c r="ACK12" s="22"/>
      <c r="ACL12" s="22"/>
      <c r="ACM12" s="22"/>
      <c r="ACN12" s="22"/>
      <c r="ACO12" s="22"/>
      <c r="ACP12" s="22"/>
      <c r="ACQ12" s="22"/>
      <c r="ACR12" s="22"/>
      <c r="ACS12" s="22"/>
      <c r="ACT12" s="22"/>
      <c r="ACU12" s="22"/>
      <c r="ACV12" s="22"/>
      <c r="ACW12" s="22"/>
      <c r="ACX12" s="22"/>
      <c r="ACY12" s="22"/>
      <c r="ACZ12" s="22"/>
      <c r="ADA12" s="22"/>
      <c r="ADB12" s="22"/>
      <c r="ADC12" s="22"/>
      <c r="ADD12" s="22"/>
      <c r="ADE12" s="22"/>
      <c r="ADF12" s="22"/>
      <c r="ADG12" s="22"/>
      <c r="ADH12" s="22"/>
      <c r="ADI12" s="22"/>
      <c r="ADJ12" s="22"/>
      <c r="ADK12" s="22"/>
      <c r="ADL12" s="22"/>
      <c r="ADM12" s="22"/>
      <c r="ADN12" s="22"/>
      <c r="ADO12" s="22"/>
      <c r="ADP12" s="22"/>
      <c r="ADQ12" s="22"/>
      <c r="ADR12" s="22"/>
      <c r="ADS12" s="22"/>
      <c r="ADT12" s="22"/>
      <c r="ADU12" s="22"/>
      <c r="ADV12" s="22"/>
      <c r="ADW12" s="22"/>
      <c r="ADX12" s="22"/>
      <c r="ADY12" s="22"/>
      <c r="ADZ12" s="22"/>
      <c r="AEA12" s="22"/>
      <c r="AEB12" s="22"/>
      <c r="AEC12" s="22"/>
      <c r="AED12" s="22"/>
      <c r="AEE12" s="22"/>
      <c r="AEF12" s="22"/>
      <c r="AEG12" s="22"/>
      <c r="AEH12" s="22"/>
      <c r="AEI12" s="22"/>
      <c r="AEJ12" s="22"/>
      <c r="AEK12" s="22"/>
      <c r="AEL12" s="22"/>
      <c r="AEM12" s="22"/>
      <c r="AEN12" s="22"/>
      <c r="AEO12" s="22"/>
      <c r="AEP12" s="22"/>
      <c r="AEQ12" s="22"/>
      <c r="AER12" s="22"/>
      <c r="AES12" s="22"/>
      <c r="AET12" s="22"/>
      <c r="AEU12" s="22"/>
      <c r="AEV12" s="22"/>
      <c r="AEW12" s="22"/>
      <c r="AEX12" s="22"/>
      <c r="AEY12" s="22"/>
      <c r="AEZ12" s="22"/>
      <c r="AFA12" s="22"/>
      <c r="AFB12" s="22"/>
      <c r="AFC12" s="22"/>
      <c r="AFD12" s="22"/>
      <c r="AFE12" s="22"/>
      <c r="AFF12" s="22"/>
      <c r="AFG12" s="22"/>
      <c r="AFH12" s="22"/>
      <c r="AFI12" s="22"/>
      <c r="AFJ12" s="22"/>
      <c r="AFK12" s="22"/>
      <c r="AFL12" s="22"/>
      <c r="AFM12" s="22"/>
      <c r="AFN12" s="22"/>
      <c r="AFO12" s="22"/>
      <c r="AFP12" s="22"/>
      <c r="AFQ12" s="22"/>
      <c r="AFR12" s="22"/>
      <c r="AFS12" s="22"/>
      <c r="AFT12" s="22"/>
      <c r="AFU12" s="22"/>
      <c r="AFV12" s="22"/>
      <c r="AFW12" s="22"/>
      <c r="AFX12" s="22"/>
      <c r="AFY12" s="22"/>
      <c r="AFZ12" s="22"/>
      <c r="AGA12" s="22"/>
      <c r="AGB12" s="22"/>
      <c r="AGC12" s="22"/>
      <c r="AGD12" s="22"/>
      <c r="AGE12" s="22"/>
      <c r="AGF12" s="22"/>
      <c r="AGG12" s="22"/>
      <c r="AGH12" s="22"/>
      <c r="AGI12" s="22"/>
      <c r="AGJ12" s="22"/>
      <c r="AGK12" s="22"/>
      <c r="AGL12" s="22"/>
      <c r="AGM12" s="22"/>
      <c r="AGN12" s="22"/>
      <c r="AGO12" s="22"/>
      <c r="AGP12" s="22"/>
      <c r="AGQ12" s="22"/>
      <c r="AGR12" s="22"/>
      <c r="AGS12" s="22"/>
      <c r="AGT12" s="22"/>
      <c r="AGU12" s="22"/>
      <c r="AGV12" s="22"/>
      <c r="AGW12" s="22"/>
      <c r="AGX12" s="22"/>
      <c r="AGY12" s="22"/>
      <c r="AGZ12" s="22"/>
      <c r="AHA12" s="22"/>
      <c r="AHB12" s="22"/>
      <c r="AHC12" s="22"/>
      <c r="AHD12" s="22"/>
      <c r="AHE12" s="22"/>
      <c r="AHF12" s="22"/>
      <c r="AHG12" s="22"/>
      <c r="AHH12" s="22"/>
      <c r="AHI12" s="22"/>
      <c r="AHJ12" s="22"/>
      <c r="AHK12" s="22"/>
      <c r="AHL12" s="22"/>
      <c r="AHM12" s="22"/>
      <c r="AHN12" s="22"/>
      <c r="AHO12" s="22"/>
      <c r="AHP12" s="22"/>
      <c r="AHQ12" s="22"/>
      <c r="AHR12" s="22"/>
      <c r="AHS12" s="22"/>
      <c r="AHT12" s="22"/>
      <c r="AHU12" s="22"/>
      <c r="AHV12" s="22"/>
      <c r="AHW12" s="22"/>
      <c r="AHX12" s="22"/>
      <c r="AHY12" s="22"/>
      <c r="AHZ12" s="22"/>
      <c r="AIA12" s="22"/>
      <c r="AIB12" s="22"/>
      <c r="AIC12" s="22"/>
      <c r="AID12" s="22"/>
      <c r="AIE12" s="22"/>
      <c r="AIF12" s="22"/>
      <c r="AIG12" s="22"/>
      <c r="AIH12" s="22"/>
      <c r="AII12" s="22"/>
      <c r="AIJ12" s="22"/>
      <c r="AIK12" s="22"/>
      <c r="AIL12" s="22"/>
      <c r="AIM12" s="22"/>
      <c r="AIN12" s="22"/>
      <c r="AIO12" s="22"/>
      <c r="AIP12" s="22"/>
      <c r="AIQ12" s="22"/>
      <c r="AIR12" s="22"/>
      <c r="AIS12" s="22"/>
      <c r="AIT12" s="22"/>
      <c r="AIU12" s="22"/>
      <c r="AIV12" s="22"/>
      <c r="AIW12" s="22"/>
      <c r="AIX12" s="22"/>
      <c r="AIY12" s="22"/>
      <c r="AIZ12" s="22"/>
      <c r="AJA12" s="22"/>
      <c r="AJB12" s="22"/>
      <c r="AJC12" s="22"/>
      <c r="AJD12" s="22"/>
      <c r="AJE12" s="22"/>
      <c r="AJF12" s="22"/>
      <c r="AJG12" s="22"/>
      <c r="AJH12" s="22"/>
      <c r="AJI12" s="22"/>
      <c r="AJJ12" s="22"/>
      <c r="AJK12" s="22"/>
      <c r="AJL12" s="22"/>
      <c r="AJM12" s="22"/>
      <c r="AJN12" s="22"/>
      <c r="AJO12" s="22"/>
      <c r="AJP12" s="22"/>
      <c r="AJQ12" s="22"/>
      <c r="AJR12" s="22"/>
      <c r="AJS12" s="22"/>
      <c r="AJT12" s="22"/>
      <c r="AJU12" s="22"/>
      <c r="AJV12" s="22"/>
      <c r="AJW12" s="22"/>
      <c r="AJX12" s="22"/>
      <c r="AJY12" s="22"/>
      <c r="AJZ12" s="22"/>
      <c r="AKA12" s="22"/>
      <c r="AKB12" s="22"/>
      <c r="AKC12" s="22"/>
      <c r="AKD12" s="22"/>
      <c r="AKE12" s="22"/>
      <c r="AKF12" s="22"/>
      <c r="AKG12" s="22"/>
      <c r="AKH12" s="22"/>
      <c r="AKI12" s="22"/>
      <c r="AKJ12" s="22"/>
      <c r="AKK12" s="22"/>
      <c r="AKL12" s="22"/>
      <c r="AKM12" s="22"/>
      <c r="AKN12" s="22"/>
      <c r="AKO12" s="22"/>
      <c r="AKP12" s="22"/>
      <c r="AKQ12" s="22"/>
      <c r="AKR12" s="22"/>
      <c r="AKS12" s="22"/>
      <c r="AKT12" s="22"/>
      <c r="AKU12" s="22"/>
      <c r="AKV12" s="22"/>
      <c r="AKW12" s="22"/>
      <c r="AKX12" s="22"/>
      <c r="AKY12" s="22"/>
      <c r="AKZ12" s="22"/>
      <c r="ALA12" s="22"/>
      <c r="ALB12" s="22"/>
      <c r="ALC12" s="22"/>
      <c r="ALD12" s="22"/>
      <c r="ALE12" s="22"/>
      <c r="ALF12" s="22"/>
      <c r="ALG12" s="22"/>
      <c r="ALH12" s="22"/>
      <c r="ALI12" s="22"/>
      <c r="ALJ12" s="22"/>
      <c r="ALK12" s="22"/>
      <c r="ALL12" s="22"/>
      <c r="ALM12" s="22"/>
      <c r="ALN12" s="22"/>
      <c r="ALO12" s="22"/>
      <c r="ALP12" s="22"/>
      <c r="ALQ12" s="22"/>
      <c r="ALR12" s="22"/>
      <c r="ALS12" s="22"/>
      <c r="ALT12" s="22"/>
      <c r="ALU12" s="22"/>
      <c r="ALV12" s="22"/>
      <c r="ALW12" s="22"/>
      <c r="ALX12" s="22"/>
      <c r="ALY12" s="22"/>
      <c r="ALZ12" s="22"/>
      <c r="AMA12" s="22"/>
      <c r="AMB12" s="22"/>
      <c r="AMC12" s="22"/>
      <c r="AMD12" s="22"/>
      <c r="AME12" s="22"/>
      <c r="AMF12" s="22"/>
      <c r="AMG12" s="22"/>
      <c r="AMH12" s="22"/>
      <c r="AMI12" s="22"/>
      <c r="AMJ12" s="22"/>
      <c r="AMK12" s="22"/>
      <c r="AML12" s="22"/>
      <c r="AMM12" s="22"/>
      <c r="AMN12" s="22"/>
      <c r="AMO12" s="22"/>
      <c r="AMP12" s="22"/>
      <c r="AMQ12" s="22"/>
      <c r="AMR12" s="22"/>
      <c r="AMS12" s="22"/>
      <c r="AMT12" s="22"/>
      <c r="AMU12" s="22"/>
      <c r="AMV12" s="22"/>
      <c r="AMW12" s="22"/>
      <c r="AMX12" s="22"/>
      <c r="AMY12" s="22"/>
      <c r="AMZ12" s="22"/>
      <c r="ANA12" s="22"/>
      <c r="ANB12" s="22"/>
      <c r="ANC12" s="22"/>
      <c r="AND12" s="22"/>
      <c r="ANE12" s="22"/>
      <c r="ANF12" s="22"/>
      <c r="ANG12" s="22"/>
      <c r="ANH12" s="22"/>
      <c r="ANI12" s="22"/>
      <c r="ANJ12" s="22"/>
      <c r="ANK12" s="22"/>
      <c r="ANL12" s="22"/>
      <c r="ANM12" s="22"/>
      <c r="ANN12" s="22"/>
      <c r="ANO12" s="22"/>
      <c r="ANP12" s="22"/>
      <c r="ANQ12" s="22"/>
      <c r="ANR12" s="22"/>
      <c r="ANS12" s="22"/>
      <c r="ANT12" s="22"/>
      <c r="ANU12" s="22"/>
      <c r="ANV12" s="22"/>
      <c r="ANW12" s="22"/>
      <c r="ANX12" s="22"/>
      <c r="ANY12" s="22"/>
      <c r="ANZ12" s="22"/>
      <c r="AOA12" s="22"/>
      <c r="AOB12" s="22"/>
      <c r="AOC12" s="22"/>
      <c r="AOD12" s="22"/>
      <c r="AOE12" s="22"/>
      <c r="AOF12" s="22"/>
      <c r="AOG12" s="22"/>
      <c r="AOH12" s="22"/>
      <c r="AOI12" s="22"/>
      <c r="AOJ12" s="22"/>
      <c r="AOK12" s="22"/>
      <c r="AOL12" s="22"/>
      <c r="AOM12" s="22"/>
      <c r="AON12" s="22"/>
      <c r="AOO12" s="22"/>
      <c r="AOP12" s="22"/>
      <c r="AOQ12" s="22"/>
      <c r="AOR12" s="22"/>
      <c r="AOS12" s="22"/>
      <c r="AOT12" s="22"/>
      <c r="AOU12" s="22"/>
      <c r="AOV12" s="22"/>
      <c r="AOW12" s="22"/>
      <c r="AOX12" s="22"/>
      <c r="AOY12" s="22"/>
      <c r="AOZ12" s="22"/>
      <c r="APA12" s="22"/>
      <c r="APB12" s="22"/>
      <c r="APC12" s="22"/>
      <c r="APD12" s="22"/>
      <c r="APE12" s="22"/>
      <c r="APF12" s="22"/>
      <c r="APG12" s="22"/>
      <c r="APH12" s="22"/>
      <c r="API12" s="22"/>
      <c r="APJ12" s="22"/>
      <c r="APK12" s="22"/>
      <c r="APL12" s="22"/>
      <c r="APM12" s="22"/>
      <c r="APN12" s="22"/>
      <c r="APO12" s="22"/>
      <c r="APP12" s="22"/>
      <c r="APQ12" s="22"/>
      <c r="APR12" s="22"/>
      <c r="APS12" s="22"/>
      <c r="APT12" s="22"/>
      <c r="APU12" s="22"/>
      <c r="APV12" s="22"/>
      <c r="APW12" s="22"/>
      <c r="APX12" s="22"/>
      <c r="APY12" s="22"/>
      <c r="APZ12" s="22"/>
      <c r="AQA12" s="22"/>
      <c r="AQB12" s="22"/>
      <c r="AQC12" s="22"/>
      <c r="AQD12" s="22"/>
      <c r="AQE12" s="22"/>
      <c r="AQF12" s="22"/>
      <c r="AQG12" s="22"/>
      <c r="AQH12" s="22"/>
      <c r="AQI12" s="22"/>
      <c r="AQJ12" s="22"/>
      <c r="AQK12" s="22"/>
      <c r="AQL12" s="22"/>
      <c r="AQM12" s="22"/>
      <c r="AQN12" s="22"/>
      <c r="AQO12" s="22"/>
      <c r="AQP12" s="22"/>
      <c r="AQQ12" s="22"/>
      <c r="AQR12" s="22"/>
      <c r="AQS12" s="22"/>
      <c r="AQT12" s="22"/>
      <c r="AQU12" s="22"/>
      <c r="AQV12" s="22"/>
      <c r="AQW12" s="22"/>
      <c r="AQX12" s="22"/>
      <c r="AQY12" s="22"/>
      <c r="AQZ12" s="22"/>
      <c r="ARA12" s="22"/>
      <c r="ARB12" s="22"/>
      <c r="ARC12" s="22"/>
      <c r="ARD12" s="22"/>
      <c r="ARE12" s="22"/>
      <c r="ARF12" s="22"/>
      <c r="ARG12" s="22"/>
      <c r="ARH12" s="22"/>
      <c r="ARI12" s="22"/>
      <c r="ARJ12" s="22"/>
      <c r="ARK12" s="22"/>
      <c r="ARL12" s="22"/>
      <c r="ARM12" s="22"/>
      <c r="ARN12" s="22"/>
      <c r="ARO12" s="22"/>
      <c r="ARP12" s="22"/>
      <c r="ARQ12" s="22"/>
      <c r="ARR12" s="22"/>
      <c r="ARS12" s="22"/>
      <c r="ART12" s="22"/>
      <c r="ARU12" s="22"/>
      <c r="ARV12" s="22"/>
      <c r="ARW12" s="22"/>
      <c r="ARX12" s="22"/>
      <c r="ARY12" s="22"/>
      <c r="ARZ12" s="22"/>
      <c r="ASA12" s="22"/>
      <c r="ASB12" s="22"/>
      <c r="ASC12" s="22"/>
      <c r="ASD12" s="22"/>
      <c r="ASE12" s="22"/>
      <c r="ASF12" s="22"/>
      <c r="ASG12" s="22"/>
      <c r="ASH12" s="22"/>
      <c r="ASI12" s="22"/>
      <c r="ASJ12" s="22"/>
      <c r="ASK12" s="22"/>
      <c r="ASL12" s="22"/>
      <c r="ASM12" s="22"/>
      <c r="ASN12" s="22"/>
      <c r="ASO12" s="22"/>
      <c r="ASP12" s="22"/>
      <c r="ASQ12" s="22"/>
      <c r="ASR12" s="22"/>
      <c r="ASS12" s="22"/>
      <c r="AST12" s="22"/>
      <c r="ASU12" s="22"/>
      <c r="ASV12" s="22"/>
      <c r="ASW12" s="22"/>
      <c r="ASX12" s="22"/>
      <c r="ASY12" s="22"/>
      <c r="ASZ12" s="22"/>
      <c r="ATA12" s="22"/>
      <c r="ATB12" s="22"/>
      <c r="ATC12" s="22"/>
      <c r="ATD12" s="22"/>
      <c r="ATE12" s="22"/>
      <c r="ATF12" s="22"/>
      <c r="ATG12" s="22"/>
      <c r="ATH12" s="22"/>
      <c r="ATI12" s="22"/>
      <c r="ATJ12" s="22"/>
      <c r="ATK12" s="22"/>
      <c r="ATL12" s="22"/>
      <c r="ATM12" s="22"/>
      <c r="ATN12" s="22"/>
      <c r="ATO12" s="22"/>
      <c r="ATP12" s="22"/>
      <c r="ATQ12" s="22"/>
      <c r="ATR12" s="22"/>
      <c r="ATS12" s="22"/>
      <c r="ATT12" s="22"/>
      <c r="ATU12" s="22"/>
      <c r="ATV12" s="22"/>
      <c r="ATW12" s="22"/>
      <c r="ATX12" s="22"/>
      <c r="ATY12" s="22"/>
      <c r="ATZ12" s="22"/>
      <c r="AUA12" s="22"/>
      <c r="AUB12" s="22"/>
      <c r="AUC12" s="22"/>
      <c r="AUD12" s="22"/>
      <c r="AUE12" s="22"/>
      <c r="AUF12" s="22"/>
      <c r="AUG12" s="22"/>
      <c r="AUH12" s="22"/>
      <c r="AUI12" s="22"/>
      <c r="AUJ12" s="22"/>
      <c r="AUK12" s="22"/>
      <c r="AUL12" s="22"/>
      <c r="AUM12" s="22"/>
      <c r="AUN12" s="22"/>
      <c r="AUO12" s="22"/>
      <c r="AUP12" s="22"/>
      <c r="AUQ12" s="22"/>
      <c r="AUR12" s="22"/>
      <c r="AUS12" s="22"/>
      <c r="AUT12" s="22"/>
      <c r="AUU12" s="22"/>
      <c r="AUV12" s="22"/>
      <c r="AUW12" s="22"/>
      <c r="AUX12" s="22"/>
      <c r="AUY12" s="22"/>
      <c r="AUZ12" s="22"/>
      <c r="AVA12" s="22"/>
      <c r="AVB12" s="22"/>
      <c r="AVC12" s="22"/>
      <c r="AVD12" s="22"/>
      <c r="AVE12" s="22"/>
      <c r="AVF12" s="22"/>
      <c r="AVG12" s="22"/>
      <c r="AVH12" s="22"/>
      <c r="AVI12" s="22"/>
      <c r="AVJ12" s="22"/>
      <c r="AVK12" s="22"/>
      <c r="AVL12" s="22"/>
      <c r="AVM12" s="22"/>
      <c r="AVN12" s="22"/>
      <c r="AVO12" s="22"/>
      <c r="AVP12" s="22"/>
      <c r="AVQ12" s="22"/>
      <c r="AVR12" s="22"/>
      <c r="AVS12" s="22"/>
      <c r="AVT12" s="22"/>
      <c r="AVU12" s="22"/>
      <c r="AVV12" s="22"/>
      <c r="AVW12" s="22"/>
      <c r="AVX12" s="22"/>
      <c r="AVY12" s="22"/>
      <c r="AVZ12" s="22"/>
      <c r="AWA12" s="22"/>
      <c r="AWB12" s="22"/>
      <c r="AWC12" s="22"/>
      <c r="AWD12" s="22"/>
      <c r="AWE12" s="22"/>
      <c r="AWF12" s="22"/>
      <c r="AWG12" s="22"/>
      <c r="AWH12" s="22"/>
      <c r="AWI12" s="22"/>
      <c r="AWJ12" s="22"/>
      <c r="AWK12" s="22"/>
      <c r="AWL12" s="22"/>
      <c r="AWM12" s="22"/>
      <c r="AWN12" s="22"/>
      <c r="AWO12" s="22"/>
      <c r="AWP12" s="22"/>
      <c r="AWQ12" s="22"/>
      <c r="AWR12" s="22"/>
      <c r="AWS12" s="22"/>
      <c r="AWT12" s="22"/>
      <c r="AWU12" s="22"/>
      <c r="AWV12" s="22"/>
      <c r="AWW12" s="22"/>
      <c r="AWX12" s="22"/>
      <c r="AWY12" s="22"/>
      <c r="AWZ12" s="22"/>
      <c r="AXA12" s="22"/>
      <c r="AXB12" s="22"/>
      <c r="AXC12" s="22"/>
      <c r="AXD12" s="22"/>
      <c r="AXE12" s="22"/>
      <c r="AXF12" s="22"/>
      <c r="AXG12" s="22"/>
      <c r="AXH12" s="22"/>
      <c r="AXI12" s="22"/>
      <c r="AXJ12" s="22"/>
      <c r="AXK12" s="22"/>
      <c r="AXL12" s="22"/>
      <c r="AXM12" s="22"/>
      <c r="AXN12" s="22"/>
      <c r="AXO12" s="22"/>
      <c r="AXP12" s="22"/>
      <c r="AXQ12" s="22"/>
      <c r="AXR12" s="22"/>
      <c r="AXS12" s="22"/>
      <c r="AXT12" s="22"/>
      <c r="AXU12" s="22"/>
      <c r="AXV12" s="22"/>
      <c r="AXW12" s="22"/>
      <c r="AXX12" s="22"/>
      <c r="AXY12" s="22"/>
      <c r="AXZ12" s="22"/>
      <c r="AYA12" s="22"/>
      <c r="AYB12" s="22"/>
      <c r="AYC12" s="22"/>
      <c r="AYD12" s="22"/>
      <c r="AYE12" s="22"/>
      <c r="AYF12" s="22"/>
      <c r="AYG12" s="22"/>
      <c r="AYH12" s="22"/>
      <c r="AYI12" s="22"/>
      <c r="AYJ12" s="22"/>
      <c r="AYK12" s="22"/>
      <c r="AYL12" s="22"/>
      <c r="AYM12" s="22"/>
      <c r="AYN12" s="22"/>
      <c r="AYO12" s="22"/>
      <c r="AYP12" s="22"/>
      <c r="AYQ12" s="22"/>
      <c r="AYR12" s="22"/>
      <c r="AYS12" s="22"/>
      <c r="AYT12" s="22"/>
      <c r="AYU12" s="22"/>
      <c r="AYV12" s="22"/>
      <c r="AYW12" s="22"/>
      <c r="AYX12" s="22"/>
      <c r="AYY12" s="22"/>
      <c r="AYZ12" s="22"/>
      <c r="AZA12" s="22"/>
      <c r="AZB12" s="22"/>
      <c r="AZC12" s="22"/>
      <c r="AZD12" s="22"/>
      <c r="AZE12" s="22"/>
      <c r="AZF12" s="22"/>
      <c r="AZG12" s="22"/>
      <c r="AZH12" s="22"/>
      <c r="AZI12" s="22"/>
      <c r="AZJ12" s="22"/>
      <c r="AZK12" s="22"/>
      <c r="AZL12" s="22"/>
      <c r="AZM12" s="22"/>
      <c r="AZN12" s="22"/>
      <c r="AZO12" s="22"/>
      <c r="AZP12" s="22"/>
      <c r="AZQ12" s="22"/>
      <c r="AZR12" s="22"/>
      <c r="AZS12" s="22"/>
      <c r="AZT12" s="22"/>
      <c r="AZU12" s="22"/>
      <c r="AZV12" s="22"/>
      <c r="AZW12" s="22"/>
      <c r="AZX12" s="22"/>
      <c r="AZY12" s="22"/>
      <c r="AZZ12" s="22"/>
      <c r="BAA12" s="22"/>
      <c r="BAB12" s="22"/>
      <c r="BAC12" s="22"/>
      <c r="BAD12" s="22"/>
      <c r="BAE12" s="22"/>
      <c r="BAF12" s="22"/>
      <c r="BAG12" s="22"/>
      <c r="BAH12" s="22"/>
      <c r="BAI12" s="22"/>
      <c r="BAJ12" s="22"/>
      <c r="BAK12" s="22"/>
      <c r="BAL12" s="22"/>
      <c r="BAM12" s="22"/>
      <c r="BAN12" s="22"/>
      <c r="BAO12" s="22"/>
      <c r="BAP12" s="22"/>
      <c r="BAQ12" s="22"/>
      <c r="BAR12" s="22"/>
      <c r="BAS12" s="22"/>
      <c r="BAT12" s="22"/>
      <c r="BAU12" s="22"/>
      <c r="BAV12" s="22"/>
      <c r="BAW12" s="22"/>
      <c r="BAX12" s="22"/>
      <c r="BAY12" s="22"/>
      <c r="BAZ12" s="22"/>
      <c r="BBA12" s="22"/>
      <c r="BBB12" s="22"/>
      <c r="BBC12" s="22"/>
      <c r="BBD12" s="22"/>
      <c r="BBE12" s="22"/>
      <c r="BBF12" s="22"/>
      <c r="BBG12" s="22"/>
      <c r="BBH12" s="22"/>
      <c r="BBI12" s="22"/>
      <c r="BBJ12" s="22"/>
      <c r="BBK12" s="22"/>
      <c r="BBL12" s="22"/>
      <c r="BBM12" s="22"/>
      <c r="BBN12" s="22"/>
      <c r="BBO12" s="22"/>
      <c r="BBP12" s="22"/>
      <c r="BBQ12" s="22"/>
      <c r="BBR12" s="22"/>
      <c r="BBS12" s="22"/>
      <c r="BBT12" s="22"/>
      <c r="BBU12" s="22"/>
      <c r="BBV12" s="22"/>
      <c r="BBW12" s="22"/>
      <c r="BBX12" s="22"/>
      <c r="BBY12" s="22"/>
      <c r="BBZ12" s="22"/>
      <c r="BCA12" s="22"/>
      <c r="BCB12" s="22"/>
      <c r="BCC12" s="22"/>
      <c r="BCD12" s="22"/>
      <c r="BCE12" s="22"/>
      <c r="BCF12" s="22"/>
      <c r="BCG12" s="22"/>
      <c r="BCH12" s="22"/>
      <c r="BCI12" s="22"/>
      <c r="BCJ12" s="22"/>
      <c r="BCK12" s="22"/>
      <c r="BCL12" s="22"/>
      <c r="BCM12" s="22"/>
      <c r="BCN12" s="22"/>
      <c r="BCO12" s="22"/>
      <c r="BCP12" s="22"/>
      <c r="BCQ12" s="22"/>
      <c r="BCR12" s="22"/>
      <c r="BCS12" s="22"/>
      <c r="BCT12" s="22"/>
      <c r="BCU12" s="22"/>
      <c r="BCV12" s="22"/>
      <c r="BCW12" s="22"/>
      <c r="BCX12" s="22"/>
      <c r="BCY12" s="22"/>
      <c r="BCZ12" s="22"/>
      <c r="BDA12" s="22"/>
      <c r="BDB12" s="22"/>
      <c r="BDC12" s="22"/>
      <c r="BDD12" s="22"/>
      <c r="BDE12" s="22"/>
      <c r="BDF12" s="22"/>
      <c r="BDG12" s="22"/>
      <c r="BDH12" s="22"/>
      <c r="BDI12" s="22"/>
      <c r="BDJ12" s="22"/>
      <c r="BDK12" s="22"/>
      <c r="BDL12" s="22"/>
      <c r="BDM12" s="22"/>
      <c r="BDN12" s="22"/>
      <c r="BDO12" s="22"/>
      <c r="BDP12" s="22"/>
      <c r="BDQ12" s="22"/>
      <c r="BDR12" s="22"/>
      <c r="BDS12" s="22"/>
      <c r="BDT12" s="22"/>
      <c r="BDU12" s="22"/>
      <c r="BDV12" s="22"/>
      <c r="BDW12" s="22"/>
      <c r="BDX12" s="22"/>
      <c r="BDY12" s="22"/>
      <c r="BDZ12" s="22"/>
      <c r="BEA12" s="22"/>
      <c r="BEB12" s="22"/>
      <c r="BEC12" s="22"/>
      <c r="BED12" s="22"/>
      <c r="BEE12" s="22"/>
      <c r="BEF12" s="22"/>
      <c r="BEG12" s="22"/>
      <c r="BEH12" s="22"/>
      <c r="BEI12" s="22"/>
      <c r="BEJ12" s="22"/>
      <c r="BEK12" s="22"/>
      <c r="BEL12" s="22"/>
      <c r="BEM12" s="22"/>
      <c r="BEN12" s="22"/>
      <c r="BEO12" s="22"/>
      <c r="BEP12" s="22"/>
      <c r="BEQ12" s="22"/>
      <c r="BER12" s="22"/>
      <c r="BES12" s="22"/>
      <c r="BET12" s="22"/>
      <c r="BEU12" s="22"/>
      <c r="BEV12" s="22"/>
      <c r="BEW12" s="22"/>
      <c r="BEX12" s="22"/>
      <c r="BEY12" s="22"/>
      <c r="BEZ12" s="22"/>
      <c r="BFA12" s="22"/>
      <c r="BFB12" s="22"/>
      <c r="BFC12" s="22"/>
      <c r="BFD12" s="22"/>
      <c r="BFE12" s="22"/>
      <c r="BFF12" s="22"/>
      <c r="BFG12" s="22"/>
      <c r="BFH12" s="22"/>
      <c r="BFI12" s="22"/>
      <c r="BFJ12" s="22"/>
      <c r="BFK12" s="22"/>
      <c r="BFL12" s="22"/>
      <c r="BFM12" s="22"/>
      <c r="BFN12" s="22"/>
      <c r="BFO12" s="22"/>
      <c r="BFP12" s="22"/>
      <c r="BFQ12" s="22"/>
      <c r="BFR12" s="22"/>
      <c r="BFS12" s="22"/>
      <c r="BFT12" s="22"/>
      <c r="BFU12" s="22"/>
      <c r="BFV12" s="22"/>
      <c r="BFW12" s="22"/>
      <c r="BFX12" s="22"/>
      <c r="BFY12" s="22"/>
      <c r="BFZ12" s="22"/>
      <c r="BGA12" s="22"/>
      <c r="BGB12" s="22"/>
      <c r="BGC12" s="22"/>
      <c r="BGD12" s="22"/>
      <c r="BGE12" s="22"/>
      <c r="BGF12" s="22"/>
      <c r="BGG12" s="22"/>
      <c r="BGH12" s="22"/>
      <c r="BGI12" s="22"/>
      <c r="BGJ12" s="22"/>
      <c r="BGK12" s="22"/>
      <c r="BGL12" s="22"/>
      <c r="BGM12" s="22"/>
      <c r="BGN12" s="22"/>
      <c r="BGO12" s="22"/>
      <c r="BGP12" s="22"/>
      <c r="BGQ12" s="22"/>
      <c r="BGR12" s="22"/>
      <c r="BGS12" s="22"/>
      <c r="BGT12" s="22"/>
      <c r="BGU12" s="22"/>
      <c r="BGV12" s="22"/>
      <c r="BGW12" s="22"/>
      <c r="BGX12" s="22"/>
      <c r="BGY12" s="22"/>
      <c r="BGZ12" s="22"/>
      <c r="BHA12" s="22"/>
      <c r="BHB12" s="22"/>
      <c r="BHC12" s="22"/>
      <c r="BHD12" s="22"/>
      <c r="BHE12" s="22"/>
      <c r="BHF12" s="22"/>
      <c r="BHG12" s="22"/>
      <c r="BHH12" s="22"/>
      <c r="BHI12" s="22"/>
      <c r="BHJ12" s="22"/>
      <c r="BHK12" s="22"/>
      <c r="BHL12" s="22"/>
      <c r="BHM12" s="22"/>
      <c r="BHN12" s="22"/>
      <c r="BHO12" s="22"/>
      <c r="BHP12" s="22"/>
      <c r="BHQ12" s="22"/>
      <c r="BHR12" s="22"/>
      <c r="BHS12" s="22"/>
      <c r="BHT12" s="22"/>
      <c r="BHU12" s="22"/>
      <c r="BHV12" s="22"/>
      <c r="BHW12" s="22"/>
      <c r="BHX12" s="22"/>
      <c r="BHY12" s="22"/>
      <c r="BHZ12" s="22"/>
      <c r="BIA12" s="22"/>
      <c r="BIB12" s="22"/>
      <c r="BIC12" s="22"/>
      <c r="BID12" s="22"/>
      <c r="BIE12" s="22"/>
      <c r="BIF12" s="22"/>
      <c r="BIG12" s="22"/>
      <c r="BIH12" s="22"/>
      <c r="BII12" s="22"/>
      <c r="BIJ12" s="22"/>
      <c r="BIK12" s="22"/>
      <c r="BIL12" s="22"/>
      <c r="BIM12" s="22"/>
      <c r="BIN12" s="22"/>
      <c r="BIO12" s="22"/>
      <c r="BIP12" s="22"/>
      <c r="BIQ12" s="22"/>
      <c r="BIR12" s="22"/>
      <c r="BIS12" s="22"/>
      <c r="BIT12" s="22"/>
      <c r="BIU12" s="22"/>
      <c r="BIV12" s="22"/>
      <c r="BIW12" s="22"/>
      <c r="BIX12" s="22"/>
      <c r="BIY12" s="22"/>
      <c r="BIZ12" s="22"/>
      <c r="BJA12" s="22"/>
      <c r="BJB12" s="22"/>
      <c r="BJC12" s="22"/>
      <c r="BJD12" s="22"/>
      <c r="BJE12" s="22"/>
      <c r="BJF12" s="22"/>
      <c r="BJG12" s="22"/>
      <c r="BJH12" s="22"/>
      <c r="BJI12" s="22"/>
      <c r="BJJ12" s="22"/>
      <c r="BJK12" s="22"/>
      <c r="BJL12" s="22"/>
      <c r="BJM12" s="22"/>
      <c r="BJN12" s="22"/>
      <c r="BJO12" s="22"/>
      <c r="BJP12" s="22"/>
      <c r="BJQ12" s="22"/>
      <c r="BJR12" s="22"/>
      <c r="BJS12" s="22"/>
      <c r="BJT12" s="22"/>
      <c r="BJU12" s="22"/>
      <c r="BJV12" s="22"/>
      <c r="BJW12" s="22"/>
      <c r="BJX12" s="22"/>
      <c r="BJY12" s="22"/>
      <c r="BJZ12" s="22"/>
      <c r="BKA12" s="22"/>
      <c r="BKB12" s="22"/>
      <c r="BKC12" s="22"/>
      <c r="BKD12" s="22"/>
      <c r="BKE12" s="22"/>
      <c r="BKF12" s="22"/>
      <c r="BKG12" s="22"/>
      <c r="BKH12" s="22"/>
      <c r="BKI12" s="22"/>
      <c r="BKJ12" s="22"/>
      <c r="BKK12" s="22"/>
      <c r="BKL12" s="22"/>
      <c r="BKM12" s="22"/>
      <c r="BKN12" s="22"/>
      <c r="BKO12" s="22"/>
      <c r="BKP12" s="22"/>
      <c r="BKQ12" s="22"/>
      <c r="BKR12" s="22"/>
      <c r="BKS12" s="22"/>
      <c r="BKT12" s="22"/>
      <c r="BKU12" s="22"/>
      <c r="BKV12" s="22"/>
      <c r="BKW12" s="22"/>
      <c r="BKX12" s="22"/>
      <c r="BKY12" s="22"/>
      <c r="BKZ12" s="22"/>
      <c r="BLA12" s="22"/>
      <c r="BLB12" s="22"/>
      <c r="BLC12" s="22"/>
      <c r="BLD12" s="22"/>
      <c r="BLE12" s="22"/>
      <c r="BLF12" s="22"/>
      <c r="BLG12" s="22"/>
      <c r="BLH12" s="22"/>
      <c r="BLI12" s="22"/>
      <c r="BLJ12" s="22"/>
      <c r="BLK12" s="22"/>
      <c r="BLL12" s="22"/>
      <c r="BLM12" s="22"/>
      <c r="BLN12" s="22"/>
      <c r="BLO12" s="22"/>
      <c r="BLP12" s="22"/>
      <c r="BLQ12" s="22"/>
      <c r="BLR12" s="22"/>
      <c r="BLS12" s="22"/>
      <c r="BLT12" s="22"/>
      <c r="BLU12" s="22"/>
      <c r="BLV12" s="22"/>
      <c r="BLW12" s="22"/>
      <c r="BLX12" s="22"/>
      <c r="BLY12" s="22"/>
      <c r="BLZ12" s="22"/>
      <c r="BMA12" s="22"/>
      <c r="BMB12" s="22"/>
      <c r="BMC12" s="22"/>
      <c r="BMD12" s="22"/>
      <c r="BME12" s="22"/>
      <c r="BMF12" s="22"/>
      <c r="BMG12" s="22"/>
      <c r="BMH12" s="22"/>
      <c r="BMI12" s="22"/>
      <c r="BMJ12" s="22"/>
      <c r="BMK12" s="22"/>
      <c r="BML12" s="22"/>
      <c r="BMM12" s="22"/>
      <c r="BMN12" s="22"/>
      <c r="BMO12" s="22"/>
      <c r="BMP12" s="22"/>
      <c r="BMQ12" s="22"/>
      <c r="BMR12" s="22"/>
      <c r="BMS12" s="22"/>
      <c r="BMT12" s="22"/>
      <c r="BMU12" s="22"/>
      <c r="BMV12" s="22"/>
      <c r="BMW12" s="22"/>
      <c r="BMX12" s="22"/>
      <c r="BMY12" s="22"/>
      <c r="BMZ12" s="22"/>
      <c r="BNA12" s="22"/>
      <c r="BNB12" s="22"/>
      <c r="BNC12" s="22"/>
      <c r="BND12" s="22"/>
      <c r="BNE12" s="22"/>
      <c r="BNF12" s="22"/>
      <c r="BNG12" s="22"/>
      <c r="BNH12" s="22"/>
      <c r="BNI12" s="22"/>
      <c r="BNJ12" s="22"/>
      <c r="BNK12" s="22"/>
      <c r="BNL12" s="22"/>
      <c r="BNM12" s="22"/>
      <c r="BNN12" s="22"/>
      <c r="BNO12" s="22"/>
      <c r="BNP12" s="22"/>
      <c r="BNQ12" s="22"/>
      <c r="BNR12" s="22"/>
      <c r="BNS12" s="22"/>
      <c r="BNT12" s="22"/>
      <c r="BNU12" s="22"/>
      <c r="BNV12" s="22"/>
      <c r="BNW12" s="22"/>
      <c r="BNX12" s="22"/>
      <c r="BNY12" s="22"/>
      <c r="BNZ12" s="22"/>
      <c r="BOA12" s="22"/>
      <c r="BOB12" s="22"/>
      <c r="BOC12" s="22"/>
      <c r="BOD12" s="22"/>
      <c r="BOE12" s="22"/>
      <c r="BOF12" s="22"/>
      <c r="BOG12" s="22"/>
      <c r="BOH12" s="22"/>
      <c r="BOI12" s="22"/>
      <c r="BOJ12" s="22"/>
      <c r="BOK12" s="22"/>
      <c r="BOL12" s="22"/>
      <c r="BOM12" s="22"/>
      <c r="BON12" s="22"/>
      <c r="BOO12" s="22"/>
      <c r="BOP12" s="22"/>
      <c r="BOQ12" s="22"/>
      <c r="BOR12" s="22"/>
      <c r="BOS12" s="22"/>
      <c r="BOT12" s="22"/>
      <c r="BOU12" s="22"/>
      <c r="BOV12" s="22"/>
      <c r="BOW12" s="22"/>
      <c r="BOX12" s="22"/>
      <c r="BOY12" s="22"/>
      <c r="BOZ12" s="22"/>
      <c r="BPA12" s="22"/>
      <c r="BPB12" s="22"/>
      <c r="BPC12" s="22"/>
      <c r="BPD12" s="22"/>
      <c r="BPE12" s="22"/>
      <c r="BPF12" s="22"/>
      <c r="BPG12" s="22"/>
      <c r="BPH12" s="22"/>
      <c r="BPI12" s="22"/>
      <c r="BPJ12" s="22"/>
      <c r="BPK12" s="22"/>
      <c r="BPL12" s="22"/>
      <c r="BPM12" s="22"/>
      <c r="BPN12" s="22"/>
      <c r="BPO12" s="22"/>
      <c r="BPP12" s="22"/>
      <c r="BPQ12" s="22"/>
      <c r="BPR12" s="22"/>
      <c r="BPS12" s="22"/>
      <c r="BPT12" s="22"/>
      <c r="BPU12" s="22"/>
      <c r="BPV12" s="22"/>
      <c r="BPW12" s="22"/>
      <c r="BPX12" s="22"/>
      <c r="BPY12" s="22"/>
      <c r="BPZ12" s="22"/>
      <c r="BQA12" s="22"/>
      <c r="BQB12" s="22"/>
      <c r="BQC12" s="22"/>
      <c r="BQD12" s="22"/>
      <c r="BQE12" s="22"/>
      <c r="BQF12" s="22"/>
      <c r="BQG12" s="22"/>
      <c r="BQH12" s="22"/>
      <c r="BQI12" s="22"/>
      <c r="BQJ12" s="22"/>
      <c r="BQK12" s="22"/>
      <c r="BQL12" s="22"/>
      <c r="BQM12" s="22"/>
      <c r="BQN12" s="22"/>
      <c r="BQO12" s="22"/>
      <c r="BQP12" s="22"/>
      <c r="BQQ12" s="22"/>
      <c r="BQR12" s="22"/>
      <c r="BQS12" s="22"/>
      <c r="BQT12" s="22"/>
      <c r="BQU12" s="22"/>
      <c r="BQV12" s="22"/>
      <c r="BQW12" s="22"/>
      <c r="BQX12" s="22"/>
      <c r="BQY12" s="22"/>
      <c r="BQZ12" s="22"/>
      <c r="BRA12" s="22"/>
      <c r="BRB12" s="22"/>
      <c r="BRC12" s="22"/>
      <c r="BRD12" s="22"/>
      <c r="BRE12" s="22"/>
      <c r="BRF12" s="22"/>
      <c r="BRG12" s="22"/>
      <c r="BRH12" s="22"/>
      <c r="BRI12" s="22"/>
      <c r="BRJ12" s="22"/>
      <c r="BRK12" s="22"/>
      <c r="BRL12" s="22"/>
      <c r="BRM12" s="22"/>
      <c r="BRN12" s="22"/>
      <c r="BRO12" s="22"/>
      <c r="BRP12" s="22"/>
      <c r="BRQ12" s="22"/>
      <c r="BRR12" s="22"/>
      <c r="BRS12" s="22"/>
      <c r="BRT12" s="22"/>
      <c r="BRU12" s="22"/>
      <c r="BRV12" s="22"/>
      <c r="BRW12" s="22"/>
      <c r="BRX12" s="22"/>
      <c r="BRY12" s="22"/>
      <c r="BRZ12" s="22"/>
      <c r="BSA12" s="22"/>
      <c r="BSB12" s="22"/>
      <c r="BSC12" s="22"/>
      <c r="BSD12" s="22"/>
      <c r="BSE12" s="22"/>
      <c r="BSF12" s="22"/>
      <c r="BSG12" s="22"/>
      <c r="BSH12" s="22"/>
      <c r="BSI12" s="22"/>
      <c r="BSJ12" s="22"/>
      <c r="BSK12" s="22"/>
      <c r="BSL12" s="22"/>
      <c r="BSM12" s="22"/>
      <c r="BSN12" s="22"/>
      <c r="BSO12" s="22"/>
      <c r="BSP12" s="22"/>
      <c r="BSQ12" s="22"/>
      <c r="BSR12" s="22"/>
      <c r="BSS12" s="22"/>
      <c r="BST12" s="22"/>
      <c r="BSU12" s="22"/>
      <c r="BSV12" s="22"/>
      <c r="BSW12" s="22"/>
      <c r="BSX12" s="22"/>
      <c r="BSY12" s="22"/>
      <c r="BSZ12" s="22"/>
      <c r="BTA12" s="22"/>
      <c r="BTB12" s="22"/>
      <c r="BTC12" s="22"/>
      <c r="BTD12" s="22"/>
      <c r="BTE12" s="22"/>
      <c r="BTF12" s="22"/>
      <c r="BTG12" s="22"/>
      <c r="BTH12" s="22"/>
      <c r="BTI12" s="22"/>
      <c r="BTJ12" s="22"/>
      <c r="BTK12" s="22"/>
      <c r="BTL12" s="22"/>
      <c r="BTM12" s="22"/>
      <c r="BTN12" s="22"/>
      <c r="BTO12" s="22"/>
      <c r="BTP12" s="22"/>
      <c r="BTQ12" s="22"/>
      <c r="BTR12" s="22"/>
      <c r="BTS12" s="22"/>
      <c r="BTT12" s="22"/>
      <c r="BTU12" s="22"/>
      <c r="BTV12" s="22"/>
      <c r="BTW12" s="22"/>
      <c r="BTX12" s="22"/>
      <c r="BTY12" s="22"/>
      <c r="BTZ12" s="22"/>
      <c r="BUA12" s="22"/>
      <c r="BUB12" s="22"/>
      <c r="BUC12" s="22"/>
      <c r="BUD12" s="22"/>
      <c r="BUE12" s="22"/>
      <c r="BUF12" s="22"/>
      <c r="BUG12" s="22"/>
      <c r="BUH12" s="22"/>
      <c r="BUI12" s="22"/>
      <c r="BUJ12" s="22"/>
      <c r="BUK12" s="22"/>
      <c r="BUL12" s="22"/>
      <c r="BUM12" s="22"/>
      <c r="BUN12" s="22"/>
      <c r="BUO12" s="22"/>
      <c r="BUP12" s="22"/>
      <c r="BUQ12" s="22"/>
      <c r="BUR12" s="22"/>
      <c r="BUS12" s="22"/>
      <c r="BUT12" s="22"/>
      <c r="BUU12" s="22"/>
      <c r="BUV12" s="22"/>
      <c r="BUW12" s="22"/>
      <c r="BUX12" s="22"/>
      <c r="BUY12" s="22"/>
      <c r="BUZ12" s="22"/>
      <c r="BVA12" s="22"/>
      <c r="BVB12" s="22"/>
      <c r="BVC12" s="22"/>
      <c r="BVD12" s="22"/>
      <c r="BVE12" s="22"/>
      <c r="BVF12" s="22"/>
      <c r="BVG12" s="22"/>
      <c r="BVH12" s="22"/>
      <c r="BVI12" s="22"/>
      <c r="BVJ12" s="22"/>
      <c r="BVK12" s="22"/>
      <c r="BVL12" s="22"/>
      <c r="BVM12" s="22"/>
      <c r="BVN12" s="22"/>
      <c r="BVO12" s="22"/>
      <c r="BVP12" s="22"/>
      <c r="BVQ12" s="22"/>
      <c r="BVR12" s="22"/>
      <c r="BVS12" s="22"/>
      <c r="BVT12" s="22"/>
      <c r="BVU12" s="22"/>
      <c r="BVV12" s="22"/>
      <c r="BVW12" s="22"/>
      <c r="BVX12" s="22"/>
      <c r="BVY12" s="22"/>
      <c r="BVZ12" s="22"/>
      <c r="BWA12" s="22"/>
      <c r="BWB12" s="22"/>
      <c r="BWC12" s="22"/>
      <c r="BWD12" s="22"/>
      <c r="BWE12" s="22"/>
      <c r="BWF12" s="22"/>
      <c r="BWG12" s="22"/>
      <c r="BWH12" s="22"/>
      <c r="BWI12" s="22"/>
      <c r="BWJ12" s="22"/>
      <c r="BWK12" s="22"/>
      <c r="BWL12" s="22"/>
      <c r="BWM12" s="22"/>
      <c r="BWN12" s="22"/>
      <c r="BWO12" s="22"/>
      <c r="BWP12" s="22"/>
      <c r="BWQ12" s="22"/>
      <c r="BWR12" s="22"/>
      <c r="BWS12" s="22"/>
      <c r="BWT12" s="22"/>
      <c r="BWU12" s="22"/>
      <c r="BWV12" s="22"/>
      <c r="BWW12" s="22"/>
      <c r="BWX12" s="22"/>
      <c r="BWY12" s="22"/>
      <c r="BWZ12" s="22"/>
      <c r="BXA12" s="22"/>
      <c r="BXB12" s="22"/>
      <c r="BXC12" s="22"/>
      <c r="BXD12" s="22"/>
      <c r="BXE12" s="22"/>
      <c r="BXF12" s="22"/>
      <c r="BXG12" s="22"/>
      <c r="BXH12" s="22"/>
      <c r="BXI12" s="22"/>
      <c r="BXJ12" s="22"/>
      <c r="BXK12" s="22"/>
      <c r="BXL12" s="22"/>
      <c r="BXM12" s="22"/>
      <c r="BXN12" s="22"/>
      <c r="BXO12" s="22"/>
      <c r="BXP12" s="22"/>
      <c r="BXQ12" s="22"/>
      <c r="BXR12" s="22"/>
      <c r="BXS12" s="22"/>
      <c r="BXT12" s="22"/>
      <c r="BXU12" s="22"/>
      <c r="BXV12" s="22"/>
      <c r="BXW12" s="22"/>
      <c r="BXX12" s="22"/>
      <c r="BXY12" s="22"/>
      <c r="BXZ12" s="22"/>
      <c r="BYA12" s="22"/>
      <c r="BYB12" s="22"/>
      <c r="BYC12" s="22"/>
      <c r="BYD12" s="22"/>
      <c r="BYE12" s="22"/>
      <c r="BYF12" s="22"/>
      <c r="BYG12" s="22"/>
      <c r="BYH12" s="22"/>
      <c r="BYI12" s="22"/>
      <c r="BYJ12" s="22"/>
      <c r="BYK12" s="22"/>
      <c r="BYL12" s="22"/>
      <c r="BYM12" s="22"/>
      <c r="BYN12" s="22"/>
      <c r="BYO12" s="22"/>
      <c r="BYP12" s="22"/>
      <c r="BYQ12" s="22"/>
      <c r="BYR12" s="22"/>
      <c r="BYS12" s="22"/>
      <c r="BYT12" s="22"/>
      <c r="BYU12" s="22"/>
      <c r="BYV12" s="22"/>
      <c r="BYW12" s="22"/>
      <c r="BYX12" s="22"/>
      <c r="BYY12" s="22"/>
      <c r="BYZ12" s="22"/>
      <c r="BZA12" s="22"/>
      <c r="BZB12" s="22"/>
      <c r="BZC12" s="22"/>
      <c r="BZD12" s="22"/>
      <c r="BZE12" s="22"/>
      <c r="BZF12" s="22"/>
      <c r="BZG12" s="22"/>
      <c r="BZH12" s="22"/>
      <c r="BZI12" s="22"/>
      <c r="BZJ12" s="22"/>
      <c r="BZK12" s="22"/>
      <c r="BZL12" s="22"/>
      <c r="BZM12" s="22"/>
      <c r="BZN12" s="22"/>
      <c r="BZO12" s="22"/>
      <c r="BZP12" s="22"/>
      <c r="BZQ12" s="22"/>
      <c r="BZR12" s="22"/>
      <c r="BZS12" s="22"/>
      <c r="BZT12" s="22"/>
      <c r="BZU12" s="22"/>
      <c r="BZV12" s="22"/>
      <c r="BZW12" s="22"/>
      <c r="BZX12" s="22"/>
      <c r="BZY12" s="22"/>
      <c r="BZZ12" s="22"/>
      <c r="CAA12" s="22"/>
      <c r="CAB12" s="22"/>
      <c r="CAC12" s="22"/>
      <c r="CAD12" s="22"/>
      <c r="CAE12" s="22"/>
      <c r="CAF12" s="22"/>
      <c r="CAG12" s="22"/>
      <c r="CAH12" s="22"/>
      <c r="CAI12" s="22"/>
      <c r="CAJ12" s="22"/>
      <c r="CAK12" s="22"/>
      <c r="CAL12" s="22"/>
      <c r="CAM12" s="22"/>
      <c r="CAN12" s="22"/>
      <c r="CAO12" s="22"/>
      <c r="CAP12" s="22"/>
      <c r="CAQ12" s="22"/>
      <c r="CAR12" s="22"/>
      <c r="CAS12" s="22"/>
      <c r="CAT12" s="22"/>
      <c r="CAU12" s="22"/>
      <c r="CAV12" s="22"/>
      <c r="CAW12" s="22"/>
      <c r="CAX12" s="22"/>
      <c r="CAY12" s="22"/>
      <c r="CAZ12" s="22"/>
      <c r="CBA12" s="22"/>
      <c r="CBB12" s="22"/>
      <c r="CBC12" s="22"/>
      <c r="CBD12" s="22"/>
      <c r="CBE12" s="22"/>
      <c r="CBF12" s="22"/>
      <c r="CBG12" s="22"/>
      <c r="CBH12" s="22"/>
      <c r="CBI12" s="22"/>
      <c r="CBJ12" s="22"/>
      <c r="CBK12" s="22"/>
      <c r="CBL12" s="22"/>
      <c r="CBM12" s="22"/>
      <c r="CBN12" s="22"/>
      <c r="CBO12" s="22"/>
      <c r="CBP12" s="22"/>
      <c r="CBQ12" s="22"/>
      <c r="CBR12" s="22"/>
      <c r="CBS12" s="22"/>
      <c r="CBT12" s="22"/>
      <c r="CBU12" s="22"/>
      <c r="CBV12" s="22"/>
      <c r="CBW12" s="22"/>
      <c r="CBX12" s="22"/>
      <c r="CBY12" s="22"/>
      <c r="CBZ12" s="22"/>
      <c r="CCA12" s="22"/>
      <c r="CCB12" s="22"/>
      <c r="CCC12" s="22"/>
      <c r="CCD12" s="22"/>
      <c r="CCE12" s="22"/>
      <c r="CCF12" s="22"/>
      <c r="CCG12" s="22"/>
      <c r="CCH12" s="22"/>
      <c r="CCI12" s="22"/>
      <c r="CCJ12" s="22"/>
      <c r="CCK12" s="22"/>
      <c r="CCL12" s="22"/>
      <c r="CCM12" s="22"/>
      <c r="CCN12" s="22"/>
      <c r="CCO12" s="22"/>
      <c r="CCP12" s="22"/>
      <c r="CCQ12" s="22"/>
      <c r="CCR12" s="22"/>
      <c r="CCS12" s="22"/>
      <c r="CCT12" s="22"/>
      <c r="CCU12" s="22"/>
      <c r="CCV12" s="22"/>
      <c r="CCW12" s="22"/>
      <c r="CCX12" s="22"/>
      <c r="CCY12" s="22"/>
      <c r="CCZ12" s="22"/>
      <c r="CDA12" s="22"/>
      <c r="CDB12" s="22"/>
      <c r="CDC12" s="22"/>
      <c r="CDD12" s="22"/>
      <c r="CDE12" s="22"/>
      <c r="CDF12" s="22"/>
      <c r="CDG12" s="22"/>
      <c r="CDH12" s="22"/>
      <c r="CDI12" s="22"/>
      <c r="CDJ12" s="22"/>
      <c r="CDK12" s="22"/>
      <c r="CDL12" s="22"/>
      <c r="CDM12" s="22"/>
      <c r="CDN12" s="22"/>
      <c r="CDO12" s="22"/>
      <c r="CDP12" s="22"/>
      <c r="CDQ12" s="22"/>
      <c r="CDR12" s="22"/>
      <c r="CDS12" s="22"/>
      <c r="CDT12" s="22"/>
      <c r="CDU12" s="22"/>
      <c r="CDV12" s="22"/>
      <c r="CDW12" s="22"/>
      <c r="CDX12" s="22"/>
      <c r="CDY12" s="22"/>
      <c r="CDZ12" s="22"/>
      <c r="CEA12" s="22"/>
      <c r="CEB12" s="22"/>
      <c r="CEC12" s="22"/>
      <c r="CED12" s="22"/>
      <c r="CEE12" s="22"/>
      <c r="CEF12" s="22"/>
      <c r="CEG12" s="22"/>
      <c r="CEH12" s="22"/>
      <c r="CEI12" s="22"/>
      <c r="CEJ12" s="22"/>
      <c r="CEK12" s="22"/>
      <c r="CEL12" s="22"/>
      <c r="CEM12" s="22"/>
      <c r="CEN12" s="22"/>
      <c r="CEO12" s="22"/>
      <c r="CEP12" s="22"/>
      <c r="CEQ12" s="22"/>
      <c r="CER12" s="22"/>
      <c r="CES12" s="22"/>
      <c r="CET12" s="22"/>
      <c r="CEU12" s="22"/>
      <c r="CEV12" s="22"/>
      <c r="CEW12" s="22"/>
      <c r="CEX12" s="22"/>
      <c r="CEY12" s="22"/>
      <c r="CEZ12" s="22"/>
      <c r="CFA12" s="22"/>
      <c r="CFB12" s="22"/>
      <c r="CFC12" s="22"/>
      <c r="CFD12" s="22"/>
      <c r="CFE12" s="22"/>
      <c r="CFF12" s="22"/>
      <c r="CFG12" s="22"/>
      <c r="CFH12" s="22"/>
      <c r="CFI12" s="22"/>
      <c r="CFJ12" s="22"/>
      <c r="CFK12" s="22"/>
      <c r="CFL12" s="22"/>
      <c r="CFM12" s="22"/>
      <c r="CFN12" s="22"/>
      <c r="CFO12" s="22"/>
      <c r="CFP12" s="22"/>
      <c r="CFQ12" s="22"/>
      <c r="CFR12" s="22"/>
      <c r="CFS12" s="22"/>
      <c r="CFT12" s="22"/>
      <c r="CFU12" s="22"/>
      <c r="CFV12" s="22"/>
      <c r="CFW12" s="22"/>
      <c r="CFX12" s="22"/>
      <c r="CFY12" s="22"/>
      <c r="CFZ12" s="22"/>
      <c r="CGA12" s="22"/>
      <c r="CGB12" s="22"/>
      <c r="CGC12" s="22"/>
      <c r="CGD12" s="22"/>
      <c r="CGE12" s="22"/>
      <c r="CGF12" s="22"/>
      <c r="CGG12" s="22"/>
      <c r="CGH12" s="22"/>
      <c r="CGI12" s="22"/>
      <c r="CGJ12" s="22"/>
      <c r="CGK12" s="22"/>
      <c r="CGL12" s="22"/>
      <c r="CGM12" s="22"/>
      <c r="CGN12" s="22"/>
      <c r="CGO12" s="22"/>
      <c r="CGP12" s="22"/>
      <c r="CGQ12" s="22"/>
      <c r="CGR12" s="22"/>
      <c r="CGS12" s="22"/>
      <c r="CGT12" s="22"/>
      <c r="CGU12" s="22"/>
      <c r="CGV12" s="22"/>
      <c r="CGW12" s="22"/>
      <c r="CGX12" s="22"/>
      <c r="CGY12" s="22"/>
      <c r="CGZ12" s="22"/>
      <c r="CHA12" s="22"/>
      <c r="CHB12" s="22"/>
      <c r="CHC12" s="22"/>
      <c r="CHD12" s="22"/>
      <c r="CHE12" s="22"/>
      <c r="CHF12" s="22"/>
      <c r="CHG12" s="22"/>
      <c r="CHH12" s="22"/>
      <c r="CHI12" s="22"/>
      <c r="CHJ12" s="22"/>
      <c r="CHK12" s="22"/>
      <c r="CHL12" s="22"/>
      <c r="CHM12" s="22"/>
      <c r="CHN12" s="22"/>
      <c r="CHO12" s="22"/>
      <c r="CHP12" s="22"/>
      <c r="CHQ12" s="22"/>
      <c r="CHR12" s="22"/>
      <c r="CHS12" s="22"/>
      <c r="CHT12" s="22"/>
      <c r="CHU12" s="22"/>
      <c r="CHV12" s="22"/>
      <c r="CHW12" s="22"/>
      <c r="CHX12" s="22"/>
      <c r="CHY12" s="22"/>
      <c r="CHZ12" s="22"/>
      <c r="CIA12" s="22"/>
      <c r="CIB12" s="22"/>
      <c r="CIC12" s="22"/>
      <c r="CID12" s="22"/>
      <c r="CIE12" s="22"/>
      <c r="CIF12" s="22"/>
      <c r="CIG12" s="22"/>
      <c r="CIH12" s="22"/>
      <c r="CII12" s="22"/>
      <c r="CIJ12" s="22"/>
      <c r="CIK12" s="22"/>
      <c r="CIL12" s="22"/>
      <c r="CIM12" s="22"/>
      <c r="CIN12" s="22"/>
      <c r="CIO12" s="22"/>
      <c r="CIP12" s="22"/>
      <c r="CIQ12" s="22"/>
      <c r="CIR12" s="22"/>
      <c r="CIS12" s="22"/>
      <c r="CIT12" s="22"/>
      <c r="CIU12" s="22"/>
      <c r="CIV12" s="22"/>
      <c r="CIW12" s="22"/>
      <c r="CIX12" s="22"/>
      <c r="CIY12" s="22"/>
      <c r="CIZ12" s="22"/>
      <c r="CJA12" s="22"/>
      <c r="CJB12" s="22"/>
      <c r="CJC12" s="22"/>
      <c r="CJD12" s="22"/>
      <c r="CJE12" s="22"/>
      <c r="CJF12" s="22"/>
      <c r="CJG12" s="22"/>
      <c r="CJH12" s="22"/>
      <c r="CJI12" s="22"/>
      <c r="CJJ12" s="22"/>
      <c r="CJK12" s="22"/>
      <c r="CJL12" s="22"/>
      <c r="CJM12" s="22"/>
      <c r="CJN12" s="22"/>
      <c r="CJO12" s="22"/>
      <c r="CJP12" s="22"/>
      <c r="CJQ12" s="22"/>
      <c r="CJR12" s="22"/>
      <c r="CJS12" s="22"/>
      <c r="CJT12" s="22"/>
      <c r="CJU12" s="22"/>
      <c r="CJV12" s="22"/>
      <c r="CJW12" s="22"/>
      <c r="CJX12" s="22"/>
      <c r="CJY12" s="22"/>
      <c r="CJZ12" s="22"/>
      <c r="CKA12" s="22"/>
      <c r="CKB12" s="22"/>
      <c r="CKC12" s="22"/>
      <c r="CKD12" s="22"/>
      <c r="CKE12" s="22"/>
      <c r="CKF12" s="22"/>
      <c r="CKG12" s="22"/>
      <c r="CKH12" s="22"/>
      <c r="CKI12" s="22"/>
      <c r="CKJ12" s="22"/>
      <c r="CKK12" s="22"/>
      <c r="CKL12" s="22"/>
      <c r="CKM12" s="22"/>
      <c r="CKN12" s="22"/>
      <c r="CKO12" s="22"/>
      <c r="CKP12" s="22"/>
      <c r="CKQ12" s="22"/>
      <c r="CKR12" s="22"/>
      <c r="CKS12" s="22"/>
      <c r="CKT12" s="22"/>
      <c r="CKU12" s="22"/>
      <c r="CKV12" s="22"/>
      <c r="CKW12" s="22"/>
      <c r="CKX12" s="22"/>
      <c r="CKY12" s="22"/>
      <c r="CKZ12" s="22"/>
      <c r="CLA12" s="22"/>
      <c r="CLB12" s="22"/>
      <c r="CLC12" s="22"/>
      <c r="CLD12" s="22"/>
      <c r="CLE12" s="22"/>
      <c r="CLF12" s="22"/>
      <c r="CLG12" s="22"/>
      <c r="CLH12" s="22"/>
      <c r="CLI12" s="22"/>
      <c r="CLJ12" s="22"/>
      <c r="CLK12" s="22"/>
      <c r="CLL12" s="22"/>
      <c r="CLM12" s="22"/>
      <c r="CLN12" s="22"/>
      <c r="CLO12" s="22"/>
      <c r="CLP12" s="22"/>
      <c r="CLQ12" s="22"/>
      <c r="CLR12" s="22"/>
      <c r="CLS12" s="22"/>
      <c r="CLT12" s="22"/>
      <c r="CLU12" s="22"/>
      <c r="CLV12" s="22"/>
      <c r="CLW12" s="22"/>
      <c r="CLX12" s="22"/>
      <c r="CLY12" s="22"/>
      <c r="CLZ12" s="22"/>
      <c r="CMA12" s="22"/>
      <c r="CMB12" s="22"/>
      <c r="CMC12" s="22"/>
      <c r="CMD12" s="22"/>
      <c r="CME12" s="22"/>
      <c r="CMF12" s="22"/>
      <c r="CMG12" s="22"/>
      <c r="CMH12" s="22"/>
      <c r="CMI12" s="22"/>
      <c r="CMJ12" s="22"/>
      <c r="CMK12" s="22"/>
      <c r="CML12" s="22"/>
      <c r="CMM12" s="22"/>
      <c r="CMN12" s="22"/>
      <c r="CMO12" s="22"/>
      <c r="CMP12" s="22"/>
      <c r="CMQ12" s="22"/>
      <c r="CMR12" s="22"/>
      <c r="CMS12" s="22"/>
      <c r="CMT12" s="22"/>
      <c r="CMU12" s="22"/>
      <c r="CMV12" s="22"/>
      <c r="CMW12" s="22"/>
      <c r="CMX12" s="22"/>
      <c r="CMY12" s="22"/>
      <c r="CMZ12" s="22"/>
      <c r="CNA12" s="22"/>
      <c r="CNB12" s="22"/>
      <c r="CNC12" s="22"/>
      <c r="CND12" s="22"/>
      <c r="CNE12" s="22"/>
      <c r="CNF12" s="22"/>
      <c r="CNG12" s="22"/>
      <c r="CNH12" s="22"/>
      <c r="CNI12" s="22"/>
      <c r="CNJ12" s="22"/>
      <c r="CNK12" s="22"/>
      <c r="CNL12" s="22"/>
      <c r="CNM12" s="22"/>
      <c r="CNN12" s="22"/>
      <c r="CNO12" s="22"/>
      <c r="CNP12" s="22"/>
      <c r="CNQ12" s="22"/>
      <c r="CNR12" s="22"/>
      <c r="CNS12" s="22"/>
      <c r="CNT12" s="22"/>
      <c r="CNU12" s="22"/>
      <c r="CNV12" s="22"/>
      <c r="CNW12" s="22"/>
      <c r="CNX12" s="22"/>
      <c r="CNY12" s="22"/>
      <c r="CNZ12" s="22"/>
      <c r="COA12" s="22"/>
      <c r="COB12" s="22"/>
      <c r="COC12" s="22"/>
      <c r="COD12" s="22"/>
      <c r="COE12" s="22"/>
      <c r="COF12" s="22"/>
      <c r="COG12" s="22"/>
      <c r="COH12" s="22"/>
      <c r="COI12" s="22"/>
      <c r="COJ12" s="22"/>
      <c r="COK12" s="22"/>
      <c r="COL12" s="22"/>
      <c r="COM12" s="22"/>
      <c r="CON12" s="22"/>
      <c r="COO12" s="22"/>
      <c r="COP12" s="22"/>
      <c r="COQ12" s="22"/>
      <c r="COR12" s="22"/>
      <c r="COS12" s="22"/>
      <c r="COT12" s="22"/>
      <c r="COU12" s="22"/>
      <c r="COV12" s="22"/>
      <c r="COW12" s="22"/>
      <c r="COX12" s="22"/>
      <c r="COY12" s="22"/>
      <c r="COZ12" s="22"/>
      <c r="CPA12" s="22"/>
      <c r="CPB12" s="22"/>
      <c r="CPC12" s="22"/>
      <c r="CPD12" s="22"/>
      <c r="CPE12" s="22"/>
      <c r="CPF12" s="22"/>
      <c r="CPG12" s="22"/>
      <c r="CPH12" s="22"/>
      <c r="CPI12" s="22"/>
      <c r="CPJ12" s="22"/>
      <c r="CPK12" s="22"/>
      <c r="CPL12" s="22"/>
      <c r="CPM12" s="22"/>
      <c r="CPN12" s="22"/>
      <c r="CPO12" s="22"/>
      <c r="CPP12" s="22"/>
      <c r="CPQ12" s="22"/>
      <c r="CPR12" s="22"/>
      <c r="CPS12" s="22"/>
      <c r="CPT12" s="22"/>
      <c r="CPU12" s="22"/>
      <c r="CPV12" s="22"/>
      <c r="CPW12" s="22"/>
      <c r="CPX12" s="22"/>
      <c r="CPY12" s="22"/>
      <c r="CPZ12" s="22"/>
      <c r="CQA12" s="22"/>
      <c r="CQB12" s="22"/>
      <c r="CQC12" s="22"/>
      <c r="CQD12" s="22"/>
      <c r="CQE12" s="22"/>
      <c r="CQF12" s="22"/>
      <c r="CQG12" s="22"/>
      <c r="CQH12" s="22"/>
      <c r="CQI12" s="22"/>
      <c r="CQJ12" s="22"/>
      <c r="CQK12" s="22"/>
      <c r="CQL12" s="22"/>
      <c r="CQM12" s="22"/>
      <c r="CQN12" s="22"/>
      <c r="CQO12" s="22"/>
      <c r="CQP12" s="22"/>
      <c r="CQQ12" s="22"/>
      <c r="CQR12" s="22"/>
      <c r="CQS12" s="22"/>
      <c r="CQT12" s="22"/>
      <c r="CQU12" s="22"/>
      <c r="CQV12" s="22"/>
      <c r="CQW12" s="22"/>
      <c r="CQX12" s="22"/>
      <c r="CQY12" s="22"/>
      <c r="CQZ12" s="22"/>
      <c r="CRA12" s="22"/>
      <c r="CRB12" s="22"/>
      <c r="CRC12" s="22"/>
      <c r="CRD12" s="22"/>
      <c r="CRE12" s="22"/>
      <c r="CRF12" s="22"/>
      <c r="CRG12" s="22"/>
      <c r="CRH12" s="22"/>
      <c r="CRI12" s="22"/>
      <c r="CRJ12" s="22"/>
      <c r="CRK12" s="22"/>
      <c r="CRL12" s="22"/>
      <c r="CRM12" s="22"/>
      <c r="CRN12" s="22"/>
      <c r="CRO12" s="22"/>
      <c r="CRP12" s="22"/>
      <c r="CRQ12" s="22"/>
      <c r="CRR12" s="22"/>
      <c r="CRS12" s="22"/>
      <c r="CRT12" s="22"/>
      <c r="CRU12" s="22"/>
      <c r="CRV12" s="22"/>
      <c r="CRW12" s="22"/>
      <c r="CRX12" s="22"/>
      <c r="CRY12" s="22"/>
      <c r="CRZ12" s="22"/>
      <c r="CSA12" s="22"/>
      <c r="CSB12" s="22"/>
      <c r="CSC12" s="22"/>
      <c r="CSD12" s="22"/>
      <c r="CSE12" s="22"/>
      <c r="CSF12" s="22"/>
      <c r="CSG12" s="22"/>
      <c r="CSH12" s="22"/>
      <c r="CSI12" s="22"/>
      <c r="CSJ12" s="22"/>
      <c r="CSK12" s="22"/>
      <c r="CSL12" s="22"/>
      <c r="CSM12" s="22"/>
      <c r="CSN12" s="22"/>
      <c r="CSO12" s="22"/>
      <c r="CSP12" s="22"/>
      <c r="CSQ12" s="22"/>
      <c r="CSR12" s="22"/>
      <c r="CSS12" s="22"/>
      <c r="CST12" s="22"/>
      <c r="CSU12" s="22"/>
      <c r="CSV12" s="22"/>
      <c r="CSW12" s="22"/>
      <c r="CSX12" s="22"/>
      <c r="CSY12" s="22"/>
      <c r="CSZ12" s="22"/>
      <c r="CTA12" s="22"/>
      <c r="CTB12" s="22"/>
      <c r="CTC12" s="22"/>
      <c r="CTD12" s="22"/>
      <c r="CTE12" s="22"/>
      <c r="CTF12" s="22"/>
      <c r="CTG12" s="22"/>
      <c r="CTH12" s="22"/>
      <c r="CTI12" s="22"/>
      <c r="CTJ12" s="22"/>
      <c r="CTK12" s="22"/>
      <c r="CTL12" s="22"/>
      <c r="CTM12" s="22"/>
      <c r="CTN12" s="22"/>
      <c r="CTO12" s="22"/>
      <c r="CTP12" s="22"/>
      <c r="CTQ12" s="22"/>
      <c r="CTR12" s="22"/>
      <c r="CTS12" s="22"/>
      <c r="CTT12" s="22"/>
      <c r="CTU12" s="22"/>
      <c r="CTV12" s="22"/>
      <c r="CTW12" s="22"/>
      <c r="CTX12" s="22"/>
      <c r="CTY12" s="22"/>
      <c r="CTZ12" s="22"/>
      <c r="CUA12" s="22"/>
      <c r="CUB12" s="22"/>
      <c r="CUC12" s="22"/>
      <c r="CUD12" s="22"/>
      <c r="CUE12" s="22"/>
      <c r="CUF12" s="22"/>
      <c r="CUG12" s="22"/>
      <c r="CUH12" s="22"/>
      <c r="CUI12" s="22"/>
      <c r="CUJ12" s="22"/>
      <c r="CUK12" s="22"/>
      <c r="CUL12" s="22"/>
      <c r="CUM12" s="22"/>
      <c r="CUN12" s="22"/>
      <c r="CUO12" s="22"/>
      <c r="CUP12" s="22"/>
      <c r="CUQ12" s="22"/>
      <c r="CUR12" s="22"/>
      <c r="CUS12" s="22"/>
      <c r="CUT12" s="22"/>
      <c r="CUU12" s="22"/>
      <c r="CUV12" s="22"/>
      <c r="CUW12" s="22"/>
      <c r="CUX12" s="22"/>
      <c r="CUY12" s="22"/>
      <c r="CUZ12" s="22"/>
      <c r="CVA12" s="22"/>
      <c r="CVB12" s="22"/>
      <c r="CVC12" s="22"/>
      <c r="CVD12" s="22"/>
      <c r="CVE12" s="22"/>
      <c r="CVF12" s="22"/>
      <c r="CVG12" s="22"/>
      <c r="CVH12" s="22"/>
      <c r="CVI12" s="22"/>
      <c r="CVJ12" s="22"/>
      <c r="CVK12" s="22"/>
      <c r="CVL12" s="22"/>
      <c r="CVM12" s="22"/>
      <c r="CVN12" s="22"/>
      <c r="CVO12" s="22"/>
      <c r="CVP12" s="22"/>
      <c r="CVQ12" s="22"/>
      <c r="CVR12" s="22"/>
      <c r="CVS12" s="22"/>
      <c r="CVT12" s="22"/>
      <c r="CVU12" s="22"/>
      <c r="CVV12" s="22"/>
      <c r="CVW12" s="22"/>
      <c r="CVX12" s="22"/>
      <c r="CVY12" s="22"/>
      <c r="CVZ12" s="22"/>
      <c r="CWA12" s="22"/>
      <c r="CWB12" s="22"/>
      <c r="CWC12" s="22"/>
      <c r="CWD12" s="22"/>
      <c r="CWE12" s="22"/>
      <c r="CWF12" s="22"/>
      <c r="CWG12" s="22"/>
      <c r="CWH12" s="22"/>
      <c r="CWI12" s="22"/>
      <c r="CWJ12" s="22"/>
      <c r="CWK12" s="22"/>
      <c r="CWL12" s="22"/>
      <c r="CWM12" s="22"/>
      <c r="CWN12" s="22"/>
      <c r="CWO12" s="22"/>
      <c r="CWP12" s="22"/>
      <c r="CWQ12" s="22"/>
      <c r="CWR12" s="22"/>
      <c r="CWS12" s="22"/>
      <c r="CWT12" s="22"/>
      <c r="CWU12" s="22"/>
      <c r="CWV12" s="22"/>
      <c r="CWW12" s="22"/>
      <c r="CWX12" s="22"/>
      <c r="CWY12" s="22"/>
      <c r="CWZ12" s="22"/>
      <c r="CXA12" s="22"/>
      <c r="CXB12" s="22"/>
      <c r="CXC12" s="22"/>
      <c r="CXD12" s="22"/>
      <c r="CXE12" s="22"/>
      <c r="CXF12" s="22"/>
      <c r="CXG12" s="22"/>
      <c r="CXH12" s="22"/>
      <c r="CXI12" s="22"/>
      <c r="CXJ12" s="22"/>
      <c r="CXK12" s="22"/>
      <c r="CXL12" s="22"/>
      <c r="CXM12" s="22"/>
      <c r="CXN12" s="22"/>
      <c r="CXO12" s="22"/>
      <c r="CXP12" s="22"/>
      <c r="CXQ12" s="22"/>
      <c r="CXR12" s="22"/>
      <c r="CXS12" s="22"/>
      <c r="CXT12" s="22"/>
      <c r="CXU12" s="22"/>
      <c r="CXV12" s="22"/>
      <c r="CXW12" s="22"/>
      <c r="CXX12" s="22"/>
      <c r="CXY12" s="22"/>
      <c r="CXZ12" s="22"/>
      <c r="CYA12" s="22"/>
      <c r="CYB12" s="22"/>
      <c r="CYC12" s="22"/>
      <c r="CYD12" s="22"/>
      <c r="CYE12" s="22"/>
      <c r="CYF12" s="22"/>
      <c r="CYG12" s="22"/>
      <c r="CYH12" s="22"/>
      <c r="CYI12" s="22"/>
      <c r="CYJ12" s="22"/>
      <c r="CYK12" s="22"/>
      <c r="CYL12" s="22"/>
      <c r="CYM12" s="22"/>
      <c r="CYN12" s="22"/>
      <c r="CYO12" s="22"/>
      <c r="CYP12" s="22"/>
      <c r="CYQ12" s="22"/>
      <c r="CYR12" s="22"/>
      <c r="CYS12" s="22"/>
      <c r="CYT12" s="22"/>
      <c r="CYU12" s="22"/>
      <c r="CYV12" s="22"/>
      <c r="CYW12" s="22"/>
      <c r="CYX12" s="22"/>
      <c r="CYY12" s="22"/>
      <c r="CYZ12" s="22"/>
      <c r="CZA12" s="22"/>
      <c r="CZB12" s="22"/>
      <c r="CZC12" s="22"/>
      <c r="CZD12" s="22"/>
      <c r="CZE12" s="22"/>
      <c r="CZF12" s="22"/>
      <c r="CZG12" s="22"/>
      <c r="CZH12" s="22"/>
      <c r="CZI12" s="22"/>
      <c r="CZJ12" s="22"/>
      <c r="CZK12" s="22"/>
      <c r="CZL12" s="22"/>
      <c r="CZM12" s="22"/>
      <c r="CZN12" s="22"/>
      <c r="CZO12" s="22"/>
      <c r="CZP12" s="22"/>
      <c r="CZQ12" s="22"/>
      <c r="CZR12" s="22"/>
      <c r="CZS12" s="22"/>
      <c r="CZT12" s="22"/>
      <c r="CZU12" s="22"/>
      <c r="CZV12" s="22"/>
      <c r="CZW12" s="22"/>
      <c r="CZX12" s="22"/>
      <c r="CZY12" s="22"/>
      <c r="CZZ12" s="22"/>
      <c r="DAA12" s="22"/>
      <c r="DAB12" s="22"/>
      <c r="DAC12" s="22"/>
      <c r="DAD12" s="22"/>
      <c r="DAE12" s="22"/>
      <c r="DAF12" s="22"/>
      <c r="DAG12" s="22"/>
      <c r="DAH12" s="22"/>
      <c r="DAI12" s="22"/>
      <c r="DAJ12" s="22"/>
      <c r="DAK12" s="22"/>
      <c r="DAL12" s="22"/>
      <c r="DAM12" s="22"/>
      <c r="DAN12" s="22"/>
      <c r="DAO12" s="22"/>
      <c r="DAP12" s="22"/>
      <c r="DAQ12" s="22"/>
      <c r="DAR12" s="22"/>
      <c r="DAS12" s="22"/>
      <c r="DAT12" s="22"/>
      <c r="DAU12" s="22"/>
      <c r="DAV12" s="22"/>
      <c r="DAW12" s="22"/>
      <c r="DAX12" s="22"/>
      <c r="DAY12" s="22"/>
      <c r="DAZ12" s="22"/>
      <c r="DBA12" s="22"/>
      <c r="DBB12" s="22"/>
      <c r="DBC12" s="22"/>
      <c r="DBD12" s="22"/>
      <c r="DBE12" s="22"/>
      <c r="DBF12" s="22"/>
      <c r="DBG12" s="22"/>
      <c r="DBH12" s="22"/>
      <c r="DBI12" s="22"/>
      <c r="DBJ12" s="22"/>
      <c r="DBK12" s="22"/>
      <c r="DBL12" s="22"/>
      <c r="DBM12" s="22"/>
      <c r="DBN12" s="22"/>
      <c r="DBO12" s="22"/>
      <c r="DBP12" s="22"/>
      <c r="DBQ12" s="22"/>
      <c r="DBR12" s="22"/>
      <c r="DBS12" s="22"/>
      <c r="DBT12" s="22"/>
      <c r="DBU12" s="22"/>
      <c r="DBV12" s="22"/>
      <c r="DBW12" s="22"/>
      <c r="DBX12" s="22"/>
      <c r="DBY12" s="22"/>
      <c r="DBZ12" s="22"/>
      <c r="DCA12" s="22"/>
      <c r="DCB12" s="22"/>
      <c r="DCC12" s="22"/>
      <c r="DCD12" s="22"/>
      <c r="DCE12" s="22"/>
      <c r="DCF12" s="22"/>
      <c r="DCG12" s="22"/>
      <c r="DCH12" s="22"/>
      <c r="DCI12" s="22"/>
      <c r="DCJ12" s="22"/>
      <c r="DCK12" s="22"/>
      <c r="DCL12" s="22"/>
      <c r="DCM12" s="22"/>
      <c r="DCN12" s="22"/>
      <c r="DCO12" s="22"/>
      <c r="DCP12" s="22"/>
      <c r="DCQ12" s="22"/>
      <c r="DCR12" s="22"/>
      <c r="DCS12" s="22"/>
      <c r="DCT12" s="22"/>
      <c r="DCU12" s="22"/>
      <c r="DCV12" s="22"/>
      <c r="DCW12" s="22"/>
      <c r="DCX12" s="22"/>
      <c r="DCY12" s="22"/>
      <c r="DCZ12" s="22"/>
      <c r="DDA12" s="22"/>
      <c r="DDB12" s="22"/>
      <c r="DDC12" s="22"/>
      <c r="DDD12" s="22"/>
      <c r="DDE12" s="22"/>
      <c r="DDF12" s="22"/>
      <c r="DDG12" s="22"/>
      <c r="DDH12" s="22"/>
      <c r="DDI12" s="22"/>
      <c r="DDJ12" s="22"/>
      <c r="DDK12" s="22"/>
      <c r="DDL12" s="22"/>
      <c r="DDM12" s="22"/>
      <c r="DDN12" s="22"/>
      <c r="DDO12" s="22"/>
      <c r="DDP12" s="22"/>
      <c r="DDQ12" s="22"/>
      <c r="DDR12" s="22"/>
      <c r="DDS12" s="22"/>
      <c r="DDT12" s="22"/>
      <c r="DDU12" s="22"/>
      <c r="DDV12" s="22"/>
      <c r="DDW12" s="22"/>
      <c r="DDX12" s="22"/>
      <c r="DDY12" s="22"/>
      <c r="DDZ12" s="22"/>
      <c r="DEA12" s="22"/>
      <c r="DEB12" s="22"/>
      <c r="DEC12" s="22"/>
      <c r="DED12" s="22"/>
      <c r="DEE12" s="22"/>
      <c r="DEF12" s="22"/>
      <c r="DEG12" s="22"/>
      <c r="DEH12" s="22"/>
      <c r="DEI12" s="22"/>
      <c r="DEJ12" s="22"/>
      <c r="DEK12" s="22"/>
      <c r="DEL12" s="22"/>
      <c r="DEM12" s="22"/>
      <c r="DEN12" s="22"/>
      <c r="DEO12" s="22"/>
      <c r="DEP12" s="22"/>
      <c r="DEQ12" s="22"/>
      <c r="DER12" s="22"/>
      <c r="DES12" s="22"/>
      <c r="DET12" s="22"/>
      <c r="DEU12" s="22"/>
      <c r="DEV12" s="22"/>
      <c r="DEW12" s="22"/>
      <c r="DEX12" s="22"/>
      <c r="DEY12" s="22"/>
      <c r="DEZ12" s="22"/>
      <c r="DFA12" s="22"/>
      <c r="DFB12" s="22"/>
      <c r="DFC12" s="22"/>
      <c r="DFD12" s="22"/>
      <c r="DFE12" s="22"/>
      <c r="DFF12" s="22"/>
      <c r="DFG12" s="22"/>
      <c r="DFH12" s="22"/>
      <c r="DFI12" s="22"/>
      <c r="DFJ12" s="22"/>
      <c r="DFK12" s="22"/>
      <c r="DFL12" s="22"/>
      <c r="DFM12" s="22"/>
      <c r="DFN12" s="22"/>
      <c r="DFO12" s="22"/>
      <c r="DFP12" s="22"/>
      <c r="DFQ12" s="22"/>
      <c r="DFR12" s="22"/>
      <c r="DFS12" s="22"/>
      <c r="DFT12" s="22"/>
      <c r="DFU12" s="22"/>
      <c r="DFV12" s="22"/>
      <c r="DFW12" s="22"/>
      <c r="DFX12" s="22"/>
      <c r="DFY12" s="22"/>
      <c r="DFZ12" s="22"/>
      <c r="DGA12" s="22"/>
      <c r="DGB12" s="22"/>
      <c r="DGC12" s="22"/>
      <c r="DGD12" s="22"/>
      <c r="DGE12" s="22"/>
      <c r="DGF12" s="22"/>
      <c r="DGG12" s="22"/>
      <c r="DGH12" s="22"/>
      <c r="DGI12" s="22"/>
      <c r="DGJ12" s="22"/>
      <c r="DGK12" s="22"/>
      <c r="DGL12" s="22"/>
      <c r="DGM12" s="22"/>
      <c r="DGN12" s="22"/>
      <c r="DGO12" s="22"/>
      <c r="DGP12" s="22"/>
      <c r="DGQ12" s="22"/>
      <c r="DGR12" s="22"/>
      <c r="DGS12" s="22"/>
      <c r="DGT12" s="22"/>
      <c r="DGU12" s="22"/>
      <c r="DGV12" s="22"/>
      <c r="DGW12" s="22"/>
      <c r="DGX12" s="22"/>
      <c r="DGY12" s="22"/>
      <c r="DGZ12" s="22"/>
      <c r="DHA12" s="22"/>
      <c r="DHB12" s="22"/>
      <c r="DHC12" s="22"/>
      <c r="DHD12" s="22"/>
      <c r="DHE12" s="22"/>
      <c r="DHF12" s="22"/>
      <c r="DHG12" s="22"/>
      <c r="DHH12" s="22"/>
      <c r="DHI12" s="22"/>
      <c r="DHJ12" s="22"/>
      <c r="DHK12" s="22"/>
      <c r="DHL12" s="22"/>
      <c r="DHM12" s="22"/>
      <c r="DHN12" s="22"/>
      <c r="DHO12" s="22"/>
      <c r="DHP12" s="22"/>
      <c r="DHQ12" s="22"/>
      <c r="DHR12" s="22"/>
      <c r="DHS12" s="22"/>
      <c r="DHT12" s="22"/>
      <c r="DHU12" s="22"/>
      <c r="DHV12" s="22"/>
      <c r="DHW12" s="22"/>
      <c r="DHX12" s="22"/>
      <c r="DHY12" s="22"/>
      <c r="DHZ12" s="22"/>
      <c r="DIA12" s="22"/>
      <c r="DIB12" s="22"/>
      <c r="DIC12" s="22"/>
      <c r="DID12" s="22"/>
      <c r="DIE12" s="22"/>
      <c r="DIF12" s="22"/>
      <c r="DIG12" s="22"/>
      <c r="DIH12" s="22"/>
      <c r="DII12" s="22"/>
      <c r="DIJ12" s="22"/>
      <c r="DIK12" s="22"/>
      <c r="DIL12" s="22"/>
      <c r="DIM12" s="22"/>
      <c r="DIN12" s="22"/>
      <c r="DIO12" s="22"/>
      <c r="DIP12" s="22"/>
      <c r="DIQ12" s="22"/>
      <c r="DIR12" s="22"/>
      <c r="DIS12" s="22"/>
      <c r="DIT12" s="22"/>
      <c r="DIU12" s="22"/>
      <c r="DIV12" s="22"/>
      <c r="DIW12" s="22"/>
      <c r="DIX12" s="22"/>
      <c r="DIY12" s="22"/>
      <c r="DIZ12" s="22"/>
      <c r="DJA12" s="22"/>
      <c r="DJB12" s="22"/>
      <c r="DJC12" s="22"/>
      <c r="DJD12" s="22"/>
      <c r="DJE12" s="22"/>
      <c r="DJF12" s="22"/>
      <c r="DJG12" s="22"/>
      <c r="DJH12" s="22"/>
      <c r="DJI12" s="22"/>
      <c r="DJJ12" s="22"/>
      <c r="DJK12" s="22"/>
      <c r="DJL12" s="22"/>
      <c r="DJM12" s="22"/>
      <c r="DJN12" s="22"/>
      <c r="DJO12" s="22"/>
      <c r="DJP12" s="22"/>
      <c r="DJQ12" s="22"/>
      <c r="DJR12" s="22"/>
      <c r="DJS12" s="22"/>
      <c r="DJT12" s="22"/>
      <c r="DJU12" s="22"/>
      <c r="DJV12" s="22"/>
      <c r="DJW12" s="22"/>
      <c r="DJX12" s="22"/>
      <c r="DJY12" s="22"/>
      <c r="DJZ12" s="22"/>
      <c r="DKA12" s="22"/>
      <c r="DKB12" s="22"/>
      <c r="DKC12" s="22"/>
      <c r="DKD12" s="22"/>
      <c r="DKE12" s="22"/>
      <c r="DKF12" s="22"/>
      <c r="DKG12" s="22"/>
      <c r="DKH12" s="22"/>
      <c r="DKI12" s="22"/>
      <c r="DKJ12" s="22"/>
      <c r="DKK12" s="22"/>
      <c r="DKL12" s="22"/>
      <c r="DKM12" s="22"/>
      <c r="DKN12" s="22"/>
      <c r="DKO12" s="22"/>
      <c r="DKP12" s="22"/>
      <c r="DKQ12" s="22"/>
      <c r="DKR12" s="22"/>
      <c r="DKS12" s="22"/>
      <c r="DKT12" s="22"/>
      <c r="DKU12" s="22"/>
      <c r="DKV12" s="22"/>
      <c r="DKW12" s="22"/>
      <c r="DKX12" s="22"/>
      <c r="DKY12" s="22"/>
      <c r="DKZ12" s="22"/>
      <c r="DLA12" s="22"/>
      <c r="DLB12" s="22"/>
      <c r="DLC12" s="22"/>
      <c r="DLD12" s="22"/>
      <c r="DLE12" s="22"/>
      <c r="DLF12" s="22"/>
      <c r="DLG12" s="22"/>
      <c r="DLH12" s="22"/>
      <c r="DLI12" s="22"/>
      <c r="DLJ12" s="22"/>
      <c r="DLK12" s="22"/>
      <c r="DLL12" s="22"/>
      <c r="DLM12" s="22"/>
      <c r="DLN12" s="22"/>
      <c r="DLO12" s="22"/>
      <c r="DLP12" s="22"/>
      <c r="DLQ12" s="22"/>
      <c r="DLR12" s="22"/>
      <c r="DLS12" s="22"/>
      <c r="DLT12" s="22"/>
      <c r="DLU12" s="22"/>
      <c r="DLV12" s="22"/>
      <c r="DLW12" s="22"/>
      <c r="DLX12" s="22"/>
      <c r="DLY12" s="22"/>
      <c r="DLZ12" s="22"/>
      <c r="DMA12" s="22"/>
      <c r="DMB12" s="22"/>
      <c r="DMC12" s="22"/>
      <c r="DMD12" s="22"/>
      <c r="DME12" s="22"/>
      <c r="DMF12" s="22"/>
      <c r="DMG12" s="22"/>
      <c r="DMH12" s="22"/>
      <c r="DMI12" s="22"/>
      <c r="DMJ12" s="22"/>
      <c r="DMK12" s="22"/>
      <c r="DML12" s="22"/>
      <c r="DMM12" s="22"/>
      <c r="DMN12" s="22"/>
      <c r="DMO12" s="22"/>
      <c r="DMP12" s="22"/>
      <c r="DMQ12" s="22"/>
      <c r="DMR12" s="22"/>
      <c r="DMS12" s="22"/>
      <c r="DMT12" s="22"/>
      <c r="DMU12" s="22"/>
      <c r="DMV12" s="22"/>
      <c r="DMW12" s="22"/>
      <c r="DMX12" s="22"/>
      <c r="DMY12" s="22"/>
      <c r="DMZ12" s="22"/>
      <c r="DNA12" s="22"/>
      <c r="DNB12" s="22"/>
      <c r="DNC12" s="22"/>
      <c r="DND12" s="22"/>
      <c r="DNE12" s="22"/>
      <c r="DNF12" s="22"/>
      <c r="DNG12" s="22"/>
      <c r="DNH12" s="22"/>
      <c r="DNI12" s="22"/>
      <c r="DNJ12" s="22"/>
      <c r="DNK12" s="22"/>
      <c r="DNL12" s="22"/>
      <c r="DNM12" s="22"/>
      <c r="DNN12" s="22"/>
      <c r="DNO12" s="22"/>
      <c r="DNP12" s="22"/>
      <c r="DNQ12" s="22"/>
      <c r="DNR12" s="22"/>
      <c r="DNS12" s="22"/>
      <c r="DNT12" s="22"/>
      <c r="DNU12" s="22"/>
      <c r="DNV12" s="22"/>
      <c r="DNW12" s="22"/>
      <c r="DNX12" s="22"/>
      <c r="DNY12" s="22"/>
      <c r="DNZ12" s="22"/>
      <c r="DOA12" s="22"/>
      <c r="DOB12" s="22"/>
      <c r="DOC12" s="22"/>
      <c r="DOD12" s="22"/>
      <c r="DOE12" s="22"/>
      <c r="DOF12" s="22"/>
      <c r="DOG12" s="22"/>
      <c r="DOH12" s="22"/>
      <c r="DOI12" s="22"/>
      <c r="DOJ12" s="22"/>
      <c r="DOK12" s="22"/>
      <c r="DOL12" s="22"/>
      <c r="DOM12" s="22"/>
      <c r="DON12" s="22"/>
      <c r="DOO12" s="22"/>
      <c r="DOP12" s="22"/>
      <c r="DOQ12" s="22"/>
      <c r="DOR12" s="22"/>
      <c r="DOS12" s="22"/>
      <c r="DOT12" s="22"/>
      <c r="DOU12" s="22"/>
      <c r="DOV12" s="22"/>
      <c r="DOW12" s="22"/>
      <c r="DOX12" s="22"/>
      <c r="DOY12" s="22"/>
      <c r="DOZ12" s="22"/>
      <c r="DPA12" s="22"/>
      <c r="DPB12" s="22"/>
      <c r="DPC12" s="22"/>
      <c r="DPD12" s="22"/>
      <c r="DPE12" s="22"/>
      <c r="DPF12" s="22"/>
      <c r="DPG12" s="22"/>
      <c r="DPH12" s="22"/>
      <c r="DPI12" s="22"/>
      <c r="DPJ12" s="22"/>
      <c r="DPK12" s="22"/>
      <c r="DPL12" s="22"/>
      <c r="DPM12" s="22"/>
      <c r="DPN12" s="22"/>
      <c r="DPO12" s="22"/>
      <c r="DPP12" s="22"/>
      <c r="DPQ12" s="22"/>
      <c r="DPR12" s="22"/>
      <c r="DPS12" s="22"/>
      <c r="DPT12" s="22"/>
      <c r="DPU12" s="22"/>
      <c r="DPV12" s="22"/>
      <c r="DPW12" s="22"/>
      <c r="DPX12" s="22"/>
      <c r="DPY12" s="22"/>
      <c r="DPZ12" s="22"/>
      <c r="DQA12" s="22"/>
      <c r="DQB12" s="22"/>
      <c r="DQC12" s="22"/>
      <c r="DQD12" s="22"/>
      <c r="DQE12" s="22"/>
      <c r="DQF12" s="22"/>
      <c r="DQG12" s="22"/>
      <c r="DQH12" s="22"/>
      <c r="DQI12" s="22"/>
      <c r="DQJ12" s="22"/>
      <c r="DQK12" s="22"/>
      <c r="DQL12" s="22"/>
      <c r="DQM12" s="22"/>
      <c r="DQN12" s="22"/>
      <c r="DQO12" s="22"/>
      <c r="DQP12" s="22"/>
      <c r="DQQ12" s="22"/>
      <c r="DQR12" s="22"/>
      <c r="DQS12" s="22"/>
      <c r="DQT12" s="22"/>
      <c r="DQU12" s="22"/>
      <c r="DQV12" s="22"/>
      <c r="DQW12" s="22"/>
      <c r="DQX12" s="22"/>
      <c r="DQY12" s="22"/>
      <c r="DQZ12" s="22"/>
      <c r="DRA12" s="22"/>
      <c r="DRB12" s="22"/>
      <c r="DRC12" s="22"/>
      <c r="DRD12" s="22"/>
      <c r="DRE12" s="22"/>
      <c r="DRF12" s="22"/>
      <c r="DRG12" s="22"/>
      <c r="DRH12" s="22"/>
      <c r="DRI12" s="22"/>
      <c r="DRJ12" s="22"/>
      <c r="DRK12" s="22"/>
      <c r="DRL12" s="22"/>
      <c r="DRM12" s="22"/>
      <c r="DRN12" s="22"/>
      <c r="DRO12" s="22"/>
      <c r="DRP12" s="22"/>
      <c r="DRQ12" s="22"/>
      <c r="DRR12" s="22"/>
      <c r="DRS12" s="22"/>
      <c r="DRT12" s="22"/>
      <c r="DRU12" s="22"/>
      <c r="DRV12" s="22"/>
      <c r="DRW12" s="22"/>
      <c r="DRX12" s="22"/>
      <c r="DRY12" s="22"/>
      <c r="DRZ12" s="22"/>
      <c r="DSA12" s="22"/>
      <c r="DSB12" s="22"/>
      <c r="DSC12" s="22"/>
      <c r="DSD12" s="22"/>
      <c r="DSE12" s="22"/>
      <c r="DSF12" s="22"/>
      <c r="DSG12" s="22"/>
      <c r="DSH12" s="22"/>
      <c r="DSI12" s="22"/>
      <c r="DSJ12" s="22"/>
      <c r="DSK12" s="22"/>
      <c r="DSL12" s="22"/>
      <c r="DSM12" s="22"/>
      <c r="DSN12" s="22"/>
      <c r="DSO12" s="22"/>
      <c r="DSP12" s="22"/>
      <c r="DSQ12" s="22"/>
      <c r="DSR12" s="22"/>
      <c r="DSS12" s="22"/>
      <c r="DST12" s="22"/>
      <c r="DSU12" s="22"/>
      <c r="DSV12" s="22"/>
      <c r="DSW12" s="22"/>
      <c r="DSX12" s="22"/>
      <c r="DSY12" s="22"/>
      <c r="DSZ12" s="22"/>
      <c r="DTA12" s="22"/>
      <c r="DTB12" s="22"/>
      <c r="DTC12" s="22"/>
      <c r="DTD12" s="22"/>
      <c r="DTE12" s="22"/>
      <c r="DTF12" s="22"/>
      <c r="DTG12" s="22"/>
      <c r="DTH12" s="22"/>
      <c r="DTI12" s="22"/>
      <c r="DTJ12" s="22"/>
      <c r="DTK12" s="22"/>
      <c r="DTL12" s="22"/>
      <c r="DTM12" s="22"/>
      <c r="DTN12" s="22"/>
      <c r="DTO12" s="22"/>
      <c r="DTP12" s="22"/>
      <c r="DTQ12" s="22"/>
      <c r="DTR12" s="22"/>
      <c r="DTS12" s="22"/>
      <c r="DTT12" s="22"/>
      <c r="DTU12" s="22"/>
      <c r="DTV12" s="22"/>
      <c r="DTW12" s="22"/>
      <c r="DTX12" s="22"/>
      <c r="DTY12" s="22"/>
      <c r="DTZ12" s="22"/>
      <c r="DUA12" s="22"/>
      <c r="DUB12" s="22"/>
      <c r="DUC12" s="22"/>
      <c r="DUD12" s="22"/>
      <c r="DUE12" s="22"/>
      <c r="DUF12" s="22"/>
      <c r="DUG12" s="22"/>
      <c r="DUH12" s="22"/>
      <c r="DUI12" s="22"/>
      <c r="DUJ12" s="22"/>
      <c r="DUK12" s="22"/>
      <c r="DUL12" s="22"/>
      <c r="DUM12" s="22"/>
      <c r="DUN12" s="22"/>
      <c r="DUO12" s="22"/>
      <c r="DUP12" s="22"/>
      <c r="DUQ12" s="22"/>
      <c r="DUR12" s="22"/>
      <c r="DUS12" s="22"/>
      <c r="DUT12" s="22"/>
      <c r="DUU12" s="22"/>
      <c r="DUV12" s="22"/>
      <c r="DUW12" s="22"/>
      <c r="DUX12" s="22"/>
      <c r="DUY12" s="22"/>
      <c r="DUZ12" s="22"/>
      <c r="DVA12" s="22"/>
      <c r="DVB12" s="22"/>
      <c r="DVC12" s="22"/>
      <c r="DVD12" s="22"/>
      <c r="DVE12" s="22"/>
      <c r="DVF12" s="22"/>
      <c r="DVG12" s="22"/>
      <c r="DVH12" s="22"/>
      <c r="DVI12" s="22"/>
      <c r="DVJ12" s="22"/>
      <c r="DVK12" s="22"/>
      <c r="DVL12" s="22"/>
      <c r="DVM12" s="22"/>
      <c r="DVN12" s="22"/>
      <c r="DVO12" s="22"/>
      <c r="DVP12" s="22"/>
      <c r="DVQ12" s="22"/>
      <c r="DVR12" s="22"/>
      <c r="DVS12" s="22"/>
      <c r="DVT12" s="22"/>
      <c r="DVU12" s="22"/>
      <c r="DVV12" s="22"/>
      <c r="DVW12" s="22"/>
      <c r="DVX12" s="22"/>
      <c r="DVY12" s="22"/>
      <c r="DVZ12" s="22"/>
      <c r="DWA12" s="22"/>
      <c r="DWB12" s="22"/>
      <c r="DWC12" s="22"/>
      <c r="DWD12" s="22"/>
      <c r="DWE12" s="22"/>
      <c r="DWF12" s="22"/>
      <c r="DWG12" s="22"/>
      <c r="DWH12" s="22"/>
      <c r="DWI12" s="22"/>
      <c r="DWJ12" s="22"/>
      <c r="DWK12" s="22"/>
      <c r="DWL12" s="22"/>
      <c r="DWM12" s="22"/>
      <c r="DWN12" s="22"/>
      <c r="DWO12" s="22"/>
      <c r="DWP12" s="22"/>
      <c r="DWQ12" s="22"/>
      <c r="DWR12" s="22"/>
      <c r="DWS12" s="22"/>
      <c r="DWT12" s="22"/>
      <c r="DWU12" s="22"/>
      <c r="DWV12" s="22"/>
      <c r="DWW12" s="22"/>
      <c r="DWX12" s="22"/>
      <c r="DWY12" s="22"/>
      <c r="DWZ12" s="22"/>
      <c r="DXA12" s="22"/>
      <c r="DXB12" s="22"/>
      <c r="DXC12" s="22"/>
      <c r="DXD12" s="22"/>
      <c r="DXE12" s="22"/>
      <c r="DXF12" s="22"/>
      <c r="DXG12" s="22"/>
      <c r="DXH12" s="22"/>
      <c r="DXI12" s="22"/>
      <c r="DXJ12" s="22"/>
      <c r="DXK12" s="22"/>
      <c r="DXL12" s="22"/>
      <c r="DXM12" s="22"/>
      <c r="DXN12" s="22"/>
      <c r="DXO12" s="22"/>
      <c r="DXP12" s="22"/>
      <c r="DXQ12" s="22"/>
      <c r="DXR12" s="22"/>
      <c r="DXS12" s="22"/>
      <c r="DXT12" s="22"/>
      <c r="DXU12" s="22"/>
      <c r="DXV12" s="22"/>
      <c r="DXW12" s="22"/>
      <c r="DXX12" s="22"/>
      <c r="DXY12" s="22"/>
      <c r="DXZ12" s="22"/>
      <c r="DYA12" s="22"/>
      <c r="DYB12" s="22"/>
      <c r="DYC12" s="22"/>
      <c r="DYD12" s="22"/>
      <c r="DYE12" s="22"/>
      <c r="DYF12" s="22"/>
      <c r="DYG12" s="22"/>
      <c r="DYH12" s="22"/>
      <c r="DYI12" s="22"/>
      <c r="DYJ12" s="22"/>
      <c r="DYK12" s="22"/>
      <c r="DYL12" s="22"/>
      <c r="DYM12" s="22"/>
      <c r="DYN12" s="22"/>
      <c r="DYO12" s="22"/>
      <c r="DYP12" s="22"/>
      <c r="DYQ12" s="22"/>
      <c r="DYR12" s="22"/>
      <c r="DYS12" s="22"/>
      <c r="DYT12" s="22"/>
      <c r="DYU12" s="22"/>
      <c r="DYV12" s="22"/>
      <c r="DYW12" s="22"/>
      <c r="DYX12" s="22"/>
      <c r="DYY12" s="22"/>
      <c r="DYZ12" s="22"/>
      <c r="DZA12" s="22"/>
      <c r="DZB12" s="22"/>
      <c r="DZC12" s="22"/>
      <c r="DZD12" s="22"/>
      <c r="DZE12" s="22"/>
      <c r="DZF12" s="22"/>
      <c r="DZG12" s="22"/>
      <c r="DZH12" s="22"/>
      <c r="DZI12" s="22"/>
      <c r="DZJ12" s="22"/>
      <c r="DZK12" s="22"/>
      <c r="DZL12" s="22"/>
      <c r="DZM12" s="22"/>
      <c r="DZN12" s="22"/>
      <c r="DZO12" s="22"/>
      <c r="DZP12" s="22"/>
      <c r="DZQ12" s="22"/>
      <c r="DZR12" s="22"/>
      <c r="DZS12" s="22"/>
      <c r="DZT12" s="22"/>
      <c r="DZU12" s="22"/>
      <c r="DZV12" s="22"/>
      <c r="DZW12" s="22"/>
      <c r="DZX12" s="22"/>
      <c r="DZY12" s="22"/>
      <c r="DZZ12" s="22"/>
      <c r="EAA12" s="22"/>
      <c r="EAB12" s="22"/>
      <c r="EAC12" s="22"/>
      <c r="EAD12" s="22"/>
      <c r="EAE12" s="22"/>
      <c r="EAF12" s="22"/>
      <c r="EAG12" s="22"/>
      <c r="EAH12" s="22"/>
      <c r="EAI12" s="22"/>
      <c r="EAJ12" s="22"/>
      <c r="EAK12" s="22"/>
      <c r="EAL12" s="22"/>
      <c r="EAM12" s="22"/>
      <c r="EAN12" s="22"/>
      <c r="EAO12" s="22"/>
      <c r="EAP12" s="22"/>
      <c r="EAQ12" s="22"/>
      <c r="EAR12" s="22"/>
      <c r="EAS12" s="22"/>
      <c r="EAT12" s="22"/>
      <c r="EAU12" s="22"/>
      <c r="EAV12" s="22"/>
      <c r="EAW12" s="22"/>
      <c r="EAX12" s="22"/>
      <c r="EAY12" s="22"/>
      <c r="EAZ12" s="22"/>
      <c r="EBA12" s="22"/>
      <c r="EBB12" s="22"/>
      <c r="EBC12" s="22"/>
      <c r="EBD12" s="22"/>
      <c r="EBE12" s="22"/>
      <c r="EBF12" s="22"/>
      <c r="EBG12" s="22"/>
      <c r="EBH12" s="22"/>
      <c r="EBI12" s="22"/>
      <c r="EBJ12" s="22"/>
      <c r="EBK12" s="22"/>
      <c r="EBL12" s="22"/>
      <c r="EBM12" s="22"/>
      <c r="EBN12" s="22"/>
      <c r="EBO12" s="22"/>
      <c r="EBP12" s="22"/>
      <c r="EBQ12" s="22"/>
      <c r="EBR12" s="22"/>
      <c r="EBS12" s="22"/>
      <c r="EBT12" s="22"/>
      <c r="EBU12" s="22"/>
      <c r="EBV12" s="22"/>
      <c r="EBW12" s="22"/>
      <c r="EBX12" s="22"/>
      <c r="EBY12" s="22"/>
      <c r="EBZ12" s="22"/>
      <c r="ECA12" s="22"/>
      <c r="ECB12" s="22"/>
      <c r="ECC12" s="22"/>
      <c r="ECD12" s="22"/>
      <c r="ECE12" s="22"/>
      <c r="ECF12" s="22"/>
      <c r="ECG12" s="22"/>
      <c r="ECH12" s="22"/>
      <c r="ECI12" s="22"/>
      <c r="ECJ12" s="22"/>
      <c r="ECK12" s="22"/>
      <c r="ECL12" s="22"/>
      <c r="ECM12" s="22"/>
      <c r="ECN12" s="22"/>
      <c r="ECO12" s="22"/>
      <c r="ECP12" s="22"/>
      <c r="ECQ12" s="22"/>
      <c r="ECR12" s="22"/>
      <c r="ECS12" s="22"/>
      <c r="ECT12" s="22"/>
      <c r="ECU12" s="22"/>
      <c r="ECV12" s="22"/>
      <c r="ECW12" s="22"/>
      <c r="ECX12" s="22"/>
      <c r="ECY12" s="22"/>
      <c r="ECZ12" s="22"/>
      <c r="EDA12" s="22"/>
      <c r="EDB12" s="22"/>
      <c r="EDC12" s="22"/>
      <c r="EDD12" s="22"/>
      <c r="EDE12" s="22"/>
      <c r="EDF12" s="22"/>
      <c r="EDG12" s="22"/>
      <c r="EDH12" s="22"/>
      <c r="EDI12" s="22"/>
      <c r="EDJ12" s="22"/>
      <c r="EDK12" s="22"/>
      <c r="EDL12" s="22"/>
      <c r="EDM12" s="22"/>
      <c r="EDN12" s="22"/>
      <c r="EDO12" s="22"/>
      <c r="EDP12" s="22"/>
      <c r="EDQ12" s="22"/>
      <c r="EDR12" s="22"/>
      <c r="EDS12" s="22"/>
      <c r="EDT12" s="22"/>
      <c r="EDU12" s="22"/>
      <c r="EDV12" s="22"/>
      <c r="EDW12" s="22"/>
      <c r="EDX12" s="22"/>
      <c r="EDY12" s="22"/>
      <c r="EDZ12" s="22"/>
      <c r="EEA12" s="22"/>
      <c r="EEB12" s="22"/>
      <c r="EEC12" s="22"/>
      <c r="EED12" s="22"/>
      <c r="EEE12" s="22"/>
      <c r="EEF12" s="22"/>
      <c r="EEG12" s="22"/>
      <c r="EEH12" s="22"/>
      <c r="EEI12" s="22"/>
      <c r="EEJ12" s="22"/>
      <c r="EEK12" s="22"/>
      <c r="EEL12" s="22"/>
      <c r="EEM12" s="22"/>
      <c r="EEN12" s="22"/>
      <c r="EEO12" s="22"/>
      <c r="EEP12" s="22"/>
      <c r="EEQ12" s="22"/>
      <c r="EER12" s="22"/>
      <c r="EES12" s="22"/>
      <c r="EET12" s="22"/>
      <c r="EEU12" s="22"/>
      <c r="EEV12" s="22"/>
      <c r="EEW12" s="22"/>
      <c r="EEX12" s="22"/>
      <c r="EEY12" s="22"/>
      <c r="EEZ12" s="22"/>
      <c r="EFA12" s="22"/>
      <c r="EFB12" s="22"/>
      <c r="EFC12" s="22"/>
      <c r="EFD12" s="22"/>
      <c r="EFE12" s="22"/>
      <c r="EFF12" s="22"/>
      <c r="EFG12" s="22"/>
      <c r="EFH12" s="22"/>
      <c r="EFI12" s="22"/>
      <c r="EFJ12" s="22"/>
      <c r="EFK12" s="22"/>
      <c r="EFL12" s="22"/>
      <c r="EFM12" s="22"/>
      <c r="EFN12" s="22"/>
      <c r="EFO12" s="22"/>
      <c r="EFP12" s="22"/>
      <c r="EFQ12" s="22"/>
      <c r="EFR12" s="22"/>
      <c r="EFS12" s="22"/>
      <c r="EFT12" s="22"/>
      <c r="EFU12" s="22"/>
      <c r="EFV12" s="22"/>
      <c r="EFW12" s="22"/>
      <c r="EFX12" s="22"/>
      <c r="EFY12" s="22"/>
      <c r="EFZ12" s="22"/>
      <c r="EGA12" s="22"/>
      <c r="EGB12" s="22"/>
      <c r="EGC12" s="22"/>
      <c r="EGD12" s="22"/>
      <c r="EGE12" s="22"/>
      <c r="EGF12" s="22"/>
      <c r="EGG12" s="22"/>
      <c r="EGH12" s="22"/>
      <c r="EGI12" s="22"/>
      <c r="EGJ12" s="22"/>
      <c r="EGK12" s="22"/>
      <c r="EGL12" s="22"/>
      <c r="EGM12" s="22"/>
      <c r="EGN12" s="22"/>
      <c r="EGO12" s="22"/>
      <c r="EGP12" s="22"/>
      <c r="EGQ12" s="22"/>
      <c r="EGR12" s="22"/>
      <c r="EGS12" s="22"/>
      <c r="EGT12" s="22"/>
      <c r="EGU12" s="22"/>
      <c r="EGV12" s="22"/>
      <c r="EGW12" s="22"/>
      <c r="EGX12" s="22"/>
      <c r="EGY12" s="22"/>
      <c r="EGZ12" s="22"/>
      <c r="EHA12" s="22"/>
      <c r="EHB12" s="22"/>
      <c r="EHC12" s="22"/>
      <c r="EHD12" s="22"/>
      <c r="EHE12" s="22"/>
      <c r="EHF12" s="22"/>
      <c r="EHG12" s="22"/>
      <c r="EHH12" s="22"/>
      <c r="EHI12" s="22"/>
      <c r="EHJ12" s="22"/>
      <c r="EHK12" s="22"/>
      <c r="EHL12" s="22"/>
      <c r="EHM12" s="22"/>
      <c r="EHN12" s="22"/>
      <c r="EHO12" s="22"/>
      <c r="EHP12" s="22"/>
      <c r="EHQ12" s="22"/>
      <c r="EHR12" s="22"/>
      <c r="EHS12" s="22"/>
      <c r="EHT12" s="22"/>
      <c r="EHU12" s="22"/>
      <c r="EHV12" s="22"/>
      <c r="EHW12" s="22"/>
      <c r="EHX12" s="22"/>
      <c r="EHY12" s="22"/>
      <c r="EHZ12" s="22"/>
      <c r="EIA12" s="22"/>
      <c r="EIB12" s="22"/>
      <c r="EIC12" s="22"/>
      <c r="EID12" s="22"/>
      <c r="EIE12" s="22"/>
      <c r="EIF12" s="22"/>
      <c r="EIG12" s="22"/>
      <c r="EIH12" s="22"/>
      <c r="EII12" s="22"/>
      <c r="EIJ12" s="22"/>
      <c r="EIK12" s="22"/>
      <c r="EIL12" s="22"/>
      <c r="EIM12" s="22"/>
      <c r="EIN12" s="22"/>
      <c r="EIO12" s="22"/>
      <c r="EIP12" s="22"/>
      <c r="EIQ12" s="22"/>
      <c r="EIR12" s="22"/>
      <c r="EIS12" s="22"/>
      <c r="EIT12" s="22"/>
      <c r="EIU12" s="22"/>
      <c r="EIV12" s="22"/>
      <c r="EIW12" s="22"/>
      <c r="EIX12" s="22"/>
      <c r="EIY12" s="22"/>
      <c r="EIZ12" s="22"/>
      <c r="EJA12" s="22"/>
      <c r="EJB12" s="22"/>
      <c r="EJC12" s="22"/>
      <c r="EJD12" s="22"/>
      <c r="EJE12" s="22"/>
      <c r="EJF12" s="22"/>
      <c r="EJG12" s="22"/>
      <c r="EJH12" s="22"/>
      <c r="EJI12" s="22"/>
      <c r="EJJ12" s="22"/>
      <c r="EJK12" s="22"/>
      <c r="EJL12" s="22"/>
      <c r="EJM12" s="22"/>
      <c r="EJN12" s="22"/>
      <c r="EJO12" s="22"/>
      <c r="EJP12" s="22"/>
      <c r="EJQ12" s="22"/>
      <c r="EJR12" s="22"/>
      <c r="EJS12" s="22"/>
      <c r="EJT12" s="22"/>
      <c r="EJU12" s="22"/>
      <c r="EJV12" s="22"/>
      <c r="EJW12" s="22"/>
      <c r="EJX12" s="22"/>
      <c r="EJY12" s="22"/>
      <c r="EJZ12" s="22"/>
      <c r="EKA12" s="22"/>
      <c r="EKB12" s="22"/>
      <c r="EKC12" s="22"/>
      <c r="EKD12" s="22"/>
      <c r="EKE12" s="22"/>
      <c r="EKF12" s="22"/>
      <c r="EKG12" s="22"/>
      <c r="EKH12" s="22"/>
      <c r="EKI12" s="22"/>
      <c r="EKJ12" s="22"/>
      <c r="EKK12" s="22"/>
      <c r="EKL12" s="22"/>
      <c r="EKM12" s="22"/>
      <c r="EKN12" s="22"/>
      <c r="EKO12" s="22"/>
      <c r="EKP12" s="22"/>
      <c r="EKQ12" s="22"/>
      <c r="EKR12" s="22"/>
      <c r="EKS12" s="22"/>
      <c r="EKT12" s="22"/>
      <c r="EKU12" s="22"/>
      <c r="EKV12" s="22"/>
      <c r="EKW12" s="22"/>
      <c r="EKX12" s="22"/>
      <c r="EKY12" s="22"/>
      <c r="EKZ12" s="22"/>
      <c r="ELA12" s="22"/>
      <c r="ELB12" s="22"/>
      <c r="ELC12" s="22"/>
      <c r="ELD12" s="22"/>
      <c r="ELE12" s="22"/>
      <c r="ELF12" s="22"/>
      <c r="ELG12" s="22"/>
      <c r="ELH12" s="22"/>
      <c r="ELI12" s="22"/>
      <c r="ELJ12" s="22"/>
      <c r="ELK12" s="22"/>
      <c r="ELL12" s="22"/>
      <c r="ELM12" s="22"/>
      <c r="ELN12" s="22"/>
      <c r="ELO12" s="22"/>
      <c r="ELP12" s="22"/>
      <c r="ELQ12" s="22"/>
      <c r="ELR12" s="22"/>
      <c r="ELS12" s="22"/>
      <c r="ELT12" s="22"/>
      <c r="ELU12" s="22"/>
      <c r="ELV12" s="22"/>
      <c r="ELW12" s="22"/>
      <c r="ELX12" s="22"/>
      <c r="ELY12" s="22"/>
      <c r="ELZ12" s="22"/>
      <c r="EMA12" s="22"/>
      <c r="EMB12" s="22"/>
      <c r="EMC12" s="22"/>
      <c r="EMD12" s="22"/>
      <c r="EME12" s="22"/>
      <c r="EMF12" s="22"/>
      <c r="EMG12" s="22"/>
      <c r="EMH12" s="22"/>
      <c r="EMI12" s="22"/>
      <c r="EMJ12" s="22"/>
      <c r="EMK12" s="22"/>
      <c r="EML12" s="22"/>
      <c r="EMM12" s="22"/>
      <c r="EMN12" s="22"/>
      <c r="EMO12" s="22"/>
      <c r="EMP12" s="22"/>
      <c r="EMQ12" s="22"/>
      <c r="EMR12" s="22"/>
      <c r="EMS12" s="22"/>
      <c r="EMT12" s="22"/>
      <c r="EMU12" s="22"/>
      <c r="EMV12" s="22"/>
      <c r="EMW12" s="22"/>
      <c r="EMX12" s="22"/>
      <c r="EMY12" s="22"/>
      <c r="EMZ12" s="22"/>
      <c r="ENA12" s="22"/>
      <c r="ENB12" s="22"/>
      <c r="ENC12" s="22"/>
      <c r="END12" s="22"/>
      <c r="ENE12" s="22"/>
      <c r="ENF12" s="22"/>
      <c r="ENG12" s="22"/>
      <c r="ENH12" s="22"/>
      <c r="ENI12" s="22"/>
      <c r="ENJ12" s="22"/>
      <c r="ENK12" s="22"/>
      <c r="ENL12" s="22"/>
      <c r="ENM12" s="22"/>
      <c r="ENN12" s="22"/>
      <c r="ENO12" s="22"/>
      <c r="ENP12" s="22"/>
      <c r="ENQ12" s="22"/>
      <c r="ENR12" s="22"/>
      <c r="ENS12" s="22"/>
      <c r="ENT12" s="22"/>
      <c r="ENU12" s="22"/>
      <c r="ENV12" s="22"/>
      <c r="ENW12" s="22"/>
      <c r="ENX12" s="22"/>
      <c r="ENY12" s="22"/>
      <c r="ENZ12" s="22"/>
      <c r="EOA12" s="22"/>
      <c r="EOB12" s="22"/>
      <c r="EOC12" s="22"/>
      <c r="EOD12" s="22"/>
      <c r="EOE12" s="22"/>
      <c r="EOF12" s="22"/>
      <c r="EOG12" s="22"/>
      <c r="EOH12" s="22"/>
      <c r="EOI12" s="22"/>
      <c r="EOJ12" s="22"/>
      <c r="EOK12" s="22"/>
      <c r="EOL12" s="22"/>
      <c r="EOM12" s="22"/>
      <c r="EON12" s="22"/>
      <c r="EOO12" s="22"/>
      <c r="EOP12" s="22"/>
      <c r="EOQ12" s="22"/>
      <c r="EOR12" s="22"/>
      <c r="EOS12" s="22"/>
      <c r="EOT12" s="22"/>
      <c r="EOU12" s="22"/>
      <c r="EOV12" s="22"/>
      <c r="EOW12" s="22"/>
      <c r="EOX12" s="22"/>
      <c r="EOY12" s="22"/>
      <c r="EOZ12" s="22"/>
      <c r="EPA12" s="22"/>
      <c r="EPB12" s="22"/>
      <c r="EPC12" s="22"/>
      <c r="EPD12" s="22"/>
      <c r="EPE12" s="22"/>
      <c r="EPF12" s="22"/>
      <c r="EPG12" s="22"/>
      <c r="EPH12" s="22"/>
      <c r="EPI12" s="22"/>
      <c r="EPJ12" s="22"/>
      <c r="EPK12" s="22"/>
      <c r="EPL12" s="22"/>
      <c r="EPM12" s="22"/>
      <c r="EPN12" s="22"/>
      <c r="EPO12" s="22"/>
      <c r="EPP12" s="22"/>
      <c r="EPQ12" s="22"/>
      <c r="EPR12" s="22"/>
      <c r="EPS12" s="22"/>
      <c r="EPT12" s="22"/>
      <c r="EPU12" s="22"/>
      <c r="EPV12" s="22"/>
      <c r="EPW12" s="22"/>
      <c r="EPX12" s="22"/>
      <c r="EPY12" s="22"/>
      <c r="EPZ12" s="22"/>
      <c r="EQA12" s="22"/>
      <c r="EQB12" s="22"/>
      <c r="EQC12" s="22"/>
      <c r="EQD12" s="22"/>
      <c r="EQE12" s="22"/>
      <c r="EQF12" s="22"/>
      <c r="EQG12" s="22"/>
      <c r="EQH12" s="22"/>
      <c r="EQI12" s="22"/>
      <c r="EQJ12" s="22"/>
      <c r="EQK12" s="22"/>
      <c r="EQL12" s="22"/>
      <c r="EQM12" s="22"/>
      <c r="EQN12" s="22"/>
      <c r="EQO12" s="22"/>
      <c r="EQP12" s="22"/>
      <c r="EQQ12" s="22"/>
      <c r="EQR12" s="22"/>
      <c r="EQS12" s="22"/>
      <c r="EQT12" s="22"/>
      <c r="EQU12" s="22"/>
      <c r="EQV12" s="22"/>
      <c r="EQW12" s="22"/>
      <c r="EQX12" s="22"/>
      <c r="EQY12" s="22"/>
      <c r="EQZ12" s="22"/>
      <c r="ERA12" s="22"/>
      <c r="ERB12" s="22"/>
      <c r="ERC12" s="22"/>
      <c r="ERD12" s="22"/>
      <c r="ERE12" s="22"/>
      <c r="ERF12" s="22"/>
      <c r="ERG12" s="22"/>
      <c r="ERH12" s="22"/>
      <c r="ERI12" s="22"/>
      <c r="ERJ12" s="22"/>
      <c r="ERK12" s="22"/>
      <c r="ERL12" s="22"/>
      <c r="ERM12" s="22"/>
      <c r="ERN12" s="22"/>
      <c r="ERO12" s="22"/>
      <c r="ERP12" s="22"/>
      <c r="ERQ12" s="22"/>
      <c r="ERR12" s="22"/>
      <c r="ERS12" s="22"/>
      <c r="ERT12" s="22"/>
      <c r="ERU12" s="22"/>
      <c r="ERV12" s="22"/>
      <c r="ERW12" s="22"/>
      <c r="ERX12" s="22"/>
      <c r="ERY12" s="22"/>
      <c r="ERZ12" s="22"/>
      <c r="ESA12" s="22"/>
      <c r="ESB12" s="22"/>
      <c r="ESC12" s="22"/>
      <c r="ESD12" s="22"/>
      <c r="ESE12" s="22"/>
      <c r="ESF12" s="22"/>
      <c r="ESG12" s="22"/>
      <c r="ESH12" s="22"/>
      <c r="ESI12" s="22"/>
      <c r="ESJ12" s="22"/>
      <c r="ESK12" s="22"/>
      <c r="ESL12" s="22"/>
      <c r="ESM12" s="22"/>
      <c r="ESN12" s="22"/>
      <c r="ESO12" s="22"/>
      <c r="ESP12" s="22"/>
      <c r="ESQ12" s="22"/>
      <c r="ESR12" s="22"/>
      <c r="ESS12" s="22"/>
      <c r="EST12" s="22"/>
      <c r="ESU12" s="22"/>
      <c r="ESV12" s="22"/>
      <c r="ESW12" s="22"/>
      <c r="ESX12" s="22"/>
      <c r="ESY12" s="22"/>
      <c r="ESZ12" s="22"/>
      <c r="ETA12" s="22"/>
      <c r="ETB12" s="22"/>
      <c r="ETC12" s="22"/>
      <c r="ETD12" s="22"/>
      <c r="ETE12" s="22"/>
      <c r="ETF12" s="22"/>
      <c r="ETG12" s="22"/>
      <c r="ETH12" s="22"/>
      <c r="ETI12" s="22"/>
      <c r="ETJ12" s="22"/>
      <c r="ETK12" s="22"/>
      <c r="ETL12" s="22"/>
      <c r="ETM12" s="22"/>
      <c r="ETN12" s="22"/>
      <c r="ETO12" s="22"/>
      <c r="ETP12" s="22"/>
      <c r="ETQ12" s="22"/>
      <c r="ETR12" s="22"/>
      <c r="ETS12" s="22"/>
      <c r="ETT12" s="22"/>
      <c r="ETU12" s="22"/>
      <c r="ETV12" s="22"/>
      <c r="ETW12" s="22"/>
      <c r="ETX12" s="22"/>
      <c r="ETY12" s="22"/>
      <c r="ETZ12" s="22"/>
      <c r="EUA12" s="22"/>
      <c r="EUB12" s="22"/>
      <c r="EUC12" s="22"/>
      <c r="EUD12" s="22"/>
      <c r="EUE12" s="22"/>
      <c r="EUF12" s="22"/>
      <c r="EUG12" s="22"/>
      <c r="EUH12" s="22"/>
      <c r="EUI12" s="22"/>
      <c r="EUJ12" s="22"/>
      <c r="EUK12" s="22"/>
      <c r="EUL12" s="22"/>
      <c r="EUM12" s="22"/>
      <c r="EUN12" s="22"/>
      <c r="EUO12" s="22"/>
      <c r="EUP12" s="22"/>
      <c r="EUQ12" s="22"/>
      <c r="EUR12" s="22"/>
      <c r="EUS12" s="22"/>
      <c r="EUT12" s="22"/>
      <c r="EUU12" s="22"/>
      <c r="EUV12" s="22"/>
      <c r="EUW12" s="22"/>
      <c r="EUX12" s="22"/>
      <c r="EUY12" s="22"/>
      <c r="EUZ12" s="22"/>
      <c r="EVA12" s="22"/>
      <c r="EVB12" s="22"/>
      <c r="EVC12" s="22"/>
      <c r="EVD12" s="22"/>
      <c r="EVE12" s="22"/>
      <c r="EVF12" s="22"/>
      <c r="EVG12" s="22"/>
      <c r="EVH12" s="22"/>
      <c r="EVI12" s="22"/>
      <c r="EVJ12" s="22"/>
      <c r="EVK12" s="22"/>
      <c r="EVL12" s="22"/>
      <c r="EVM12" s="22"/>
      <c r="EVN12" s="22"/>
      <c r="EVO12" s="22"/>
      <c r="EVP12" s="22"/>
      <c r="EVQ12" s="22"/>
      <c r="EVR12" s="22"/>
      <c r="EVS12" s="22"/>
      <c r="EVT12" s="22"/>
      <c r="EVU12" s="22"/>
      <c r="EVV12" s="22"/>
      <c r="EVW12" s="22"/>
      <c r="EVX12" s="22"/>
      <c r="EVY12" s="22"/>
      <c r="EVZ12" s="22"/>
      <c r="EWA12" s="22"/>
      <c r="EWB12" s="22"/>
      <c r="EWC12" s="22"/>
      <c r="EWD12" s="22"/>
      <c r="EWE12" s="22"/>
      <c r="EWF12" s="22"/>
      <c r="EWG12" s="22"/>
      <c r="EWH12" s="22"/>
      <c r="EWI12" s="22"/>
      <c r="EWJ12" s="22"/>
      <c r="EWK12" s="22"/>
      <c r="EWL12" s="22"/>
      <c r="EWM12" s="22"/>
      <c r="EWN12" s="22"/>
      <c r="EWO12" s="22"/>
      <c r="EWP12" s="22"/>
      <c r="EWQ12" s="22"/>
      <c r="EWR12" s="22"/>
      <c r="EWS12" s="22"/>
      <c r="EWT12" s="22"/>
      <c r="EWU12" s="22"/>
      <c r="EWV12" s="22"/>
      <c r="EWW12" s="22"/>
      <c r="EWX12" s="22"/>
      <c r="EWY12" s="22"/>
      <c r="EWZ12" s="22"/>
      <c r="EXA12" s="22"/>
      <c r="EXB12" s="22"/>
      <c r="EXC12" s="22"/>
      <c r="EXD12" s="22"/>
      <c r="EXE12" s="22"/>
      <c r="EXF12" s="22"/>
      <c r="EXG12" s="22"/>
      <c r="EXH12" s="22"/>
      <c r="EXI12" s="22"/>
      <c r="EXJ12" s="22"/>
      <c r="EXK12" s="22"/>
      <c r="EXL12" s="22"/>
      <c r="EXM12" s="22"/>
      <c r="EXN12" s="22"/>
      <c r="EXO12" s="22"/>
      <c r="EXP12" s="22"/>
      <c r="EXQ12" s="22"/>
      <c r="EXR12" s="22"/>
      <c r="EXS12" s="22"/>
      <c r="EXT12" s="22"/>
      <c r="EXU12" s="22"/>
      <c r="EXV12" s="22"/>
      <c r="EXW12" s="22"/>
      <c r="EXX12" s="22"/>
      <c r="EXY12" s="22"/>
      <c r="EXZ12" s="22"/>
      <c r="EYA12" s="22"/>
      <c r="EYB12" s="22"/>
      <c r="EYC12" s="22"/>
      <c r="EYD12" s="22"/>
      <c r="EYE12" s="22"/>
      <c r="EYF12" s="22"/>
      <c r="EYG12" s="22"/>
      <c r="EYH12" s="22"/>
      <c r="EYI12" s="22"/>
      <c r="EYJ12" s="22"/>
      <c r="EYK12" s="22"/>
      <c r="EYL12" s="22"/>
      <c r="EYM12" s="22"/>
      <c r="EYN12" s="22"/>
      <c r="EYO12" s="22"/>
      <c r="EYP12" s="22"/>
      <c r="EYQ12" s="22"/>
      <c r="EYR12" s="22"/>
      <c r="EYS12" s="22"/>
      <c r="EYT12" s="22"/>
      <c r="EYU12" s="22"/>
      <c r="EYV12" s="22"/>
      <c r="EYW12" s="22"/>
      <c r="EYX12" s="22"/>
      <c r="EYY12" s="22"/>
      <c r="EYZ12" s="22"/>
      <c r="EZA12" s="22"/>
      <c r="EZB12" s="22"/>
      <c r="EZC12" s="22"/>
      <c r="EZD12" s="22"/>
      <c r="EZE12" s="22"/>
      <c r="EZF12" s="22"/>
      <c r="EZG12" s="22"/>
      <c r="EZH12" s="22"/>
      <c r="EZI12" s="22"/>
      <c r="EZJ12" s="22"/>
      <c r="EZK12" s="22"/>
      <c r="EZL12" s="22"/>
      <c r="EZM12" s="22"/>
      <c r="EZN12" s="22"/>
      <c r="EZO12" s="22"/>
      <c r="EZP12" s="22"/>
      <c r="EZQ12" s="22"/>
      <c r="EZR12" s="22"/>
      <c r="EZS12" s="22"/>
      <c r="EZT12" s="22"/>
      <c r="EZU12" s="22"/>
      <c r="EZV12" s="22"/>
      <c r="EZW12" s="22"/>
      <c r="EZX12" s="22"/>
      <c r="EZY12" s="22"/>
      <c r="EZZ12" s="22"/>
      <c r="FAA12" s="22"/>
      <c r="FAB12" s="22"/>
      <c r="FAC12" s="22"/>
      <c r="FAD12" s="22"/>
      <c r="FAE12" s="22"/>
      <c r="FAF12" s="22"/>
      <c r="FAG12" s="22"/>
      <c r="FAH12" s="22"/>
      <c r="FAI12" s="22"/>
      <c r="FAJ12" s="22"/>
      <c r="FAK12" s="22"/>
      <c r="FAL12" s="22"/>
      <c r="FAM12" s="22"/>
      <c r="FAN12" s="22"/>
      <c r="FAO12" s="22"/>
      <c r="FAP12" s="22"/>
      <c r="FAQ12" s="22"/>
      <c r="FAR12" s="22"/>
      <c r="FAS12" s="22"/>
      <c r="FAT12" s="22"/>
      <c r="FAU12" s="22"/>
      <c r="FAV12" s="22"/>
      <c r="FAW12" s="22"/>
      <c r="FAX12" s="22"/>
      <c r="FAY12" s="22"/>
      <c r="FAZ12" s="22"/>
      <c r="FBA12" s="22"/>
      <c r="FBB12" s="22"/>
      <c r="FBC12" s="22"/>
      <c r="FBD12" s="22"/>
      <c r="FBE12" s="22"/>
      <c r="FBF12" s="22"/>
      <c r="FBG12" s="22"/>
      <c r="FBH12" s="22"/>
      <c r="FBI12" s="22"/>
      <c r="FBJ12" s="22"/>
      <c r="FBK12" s="22"/>
      <c r="FBL12" s="22"/>
      <c r="FBM12" s="22"/>
      <c r="FBN12" s="22"/>
      <c r="FBO12" s="22"/>
      <c r="FBP12" s="22"/>
      <c r="FBQ12" s="22"/>
      <c r="FBR12" s="22"/>
      <c r="FBS12" s="22"/>
      <c r="FBT12" s="22"/>
      <c r="FBU12" s="22"/>
      <c r="FBV12" s="22"/>
      <c r="FBW12" s="22"/>
      <c r="FBX12" s="22"/>
      <c r="FBY12" s="22"/>
      <c r="FBZ12" s="22"/>
      <c r="FCA12" s="22"/>
      <c r="FCB12" s="22"/>
      <c r="FCC12" s="22"/>
      <c r="FCD12" s="22"/>
      <c r="FCE12" s="22"/>
      <c r="FCF12" s="22"/>
      <c r="FCG12" s="22"/>
      <c r="FCH12" s="22"/>
      <c r="FCI12" s="22"/>
      <c r="FCJ12" s="22"/>
      <c r="FCK12" s="22"/>
      <c r="FCL12" s="22"/>
      <c r="FCM12" s="22"/>
      <c r="FCN12" s="22"/>
      <c r="FCO12" s="22"/>
      <c r="FCP12" s="22"/>
      <c r="FCQ12" s="22"/>
      <c r="FCR12" s="22"/>
      <c r="FCS12" s="22"/>
      <c r="FCT12" s="22"/>
      <c r="FCU12" s="22"/>
      <c r="FCV12" s="22"/>
      <c r="FCW12" s="22"/>
      <c r="FCX12" s="22"/>
      <c r="FCY12" s="22"/>
      <c r="FCZ12" s="22"/>
      <c r="FDA12" s="22"/>
      <c r="FDB12" s="22"/>
      <c r="FDC12" s="22"/>
      <c r="FDD12" s="22"/>
      <c r="FDE12" s="22"/>
      <c r="FDF12" s="22"/>
      <c r="FDG12" s="22"/>
      <c r="FDH12" s="22"/>
      <c r="FDI12" s="22"/>
      <c r="FDJ12" s="22"/>
      <c r="FDK12" s="22"/>
      <c r="FDL12" s="22"/>
      <c r="FDM12" s="22"/>
      <c r="FDN12" s="22"/>
      <c r="FDO12" s="22"/>
      <c r="FDP12" s="22"/>
      <c r="FDQ12" s="22"/>
      <c r="FDR12" s="22"/>
      <c r="FDS12" s="22"/>
      <c r="FDT12" s="22"/>
      <c r="FDU12" s="22"/>
      <c r="FDV12" s="22"/>
      <c r="FDW12" s="22"/>
      <c r="FDX12" s="22"/>
      <c r="FDY12" s="22"/>
      <c r="FDZ12" s="22"/>
      <c r="FEA12" s="22"/>
      <c r="FEB12" s="22"/>
      <c r="FEC12" s="22"/>
      <c r="FED12" s="22"/>
      <c r="FEE12" s="22"/>
      <c r="FEF12" s="22"/>
      <c r="FEG12" s="22"/>
      <c r="FEH12" s="22"/>
      <c r="FEI12" s="22"/>
      <c r="FEJ12" s="22"/>
      <c r="FEK12" s="22"/>
      <c r="FEL12" s="22"/>
      <c r="FEM12" s="22"/>
      <c r="FEN12" s="22"/>
      <c r="FEO12" s="22"/>
      <c r="FEP12" s="22"/>
      <c r="FEQ12" s="22"/>
      <c r="FER12" s="22"/>
      <c r="FES12" s="22"/>
      <c r="FET12" s="22"/>
      <c r="FEU12" s="22"/>
      <c r="FEV12" s="22"/>
      <c r="FEW12" s="22"/>
      <c r="FEX12" s="22"/>
      <c r="FEY12" s="22"/>
      <c r="FEZ12" s="22"/>
      <c r="FFA12" s="22"/>
      <c r="FFB12" s="22"/>
      <c r="FFC12" s="22"/>
      <c r="FFD12" s="22"/>
      <c r="FFE12" s="22"/>
      <c r="FFF12" s="22"/>
      <c r="FFG12" s="22"/>
      <c r="FFH12" s="22"/>
      <c r="FFI12" s="22"/>
      <c r="FFJ12" s="22"/>
      <c r="FFK12" s="22"/>
      <c r="FFL12" s="22"/>
      <c r="FFM12" s="22"/>
      <c r="FFN12" s="22"/>
      <c r="FFO12" s="22"/>
      <c r="FFP12" s="22"/>
      <c r="FFQ12" s="22"/>
      <c r="FFR12" s="22"/>
      <c r="FFS12" s="22"/>
      <c r="FFT12" s="22"/>
      <c r="FFU12" s="22"/>
      <c r="FFV12" s="22"/>
      <c r="FFW12" s="22"/>
      <c r="FFX12" s="22"/>
      <c r="FFY12" s="22"/>
      <c r="FFZ12" s="22"/>
      <c r="FGA12" s="22"/>
      <c r="FGB12" s="22"/>
      <c r="FGC12" s="22"/>
      <c r="FGD12" s="22"/>
      <c r="FGE12" s="22"/>
      <c r="FGF12" s="22"/>
      <c r="FGG12" s="22"/>
      <c r="FGH12" s="22"/>
      <c r="FGI12" s="22"/>
      <c r="FGJ12" s="22"/>
      <c r="FGK12" s="22"/>
      <c r="FGL12" s="22"/>
      <c r="FGM12" s="22"/>
      <c r="FGN12" s="22"/>
      <c r="FGO12" s="22"/>
      <c r="FGP12" s="22"/>
      <c r="FGQ12" s="22"/>
      <c r="FGR12" s="22"/>
      <c r="FGS12" s="22"/>
      <c r="FGT12" s="22"/>
      <c r="FGU12" s="22"/>
      <c r="FGV12" s="22"/>
      <c r="FGW12" s="22"/>
      <c r="FGX12" s="22"/>
      <c r="FGY12" s="22"/>
      <c r="FGZ12" s="22"/>
      <c r="FHA12" s="22"/>
      <c r="FHB12" s="22"/>
      <c r="FHC12" s="22"/>
      <c r="FHD12" s="22"/>
      <c r="FHE12" s="22"/>
      <c r="FHF12" s="22"/>
      <c r="FHG12" s="22"/>
      <c r="FHH12" s="22"/>
      <c r="FHI12" s="22"/>
      <c r="FHJ12" s="22"/>
      <c r="FHK12" s="22"/>
      <c r="FHL12" s="22"/>
      <c r="FHM12" s="22"/>
      <c r="FHN12" s="22"/>
      <c r="FHO12" s="22"/>
      <c r="FHP12" s="22"/>
      <c r="FHQ12" s="22"/>
      <c r="FHR12" s="22"/>
      <c r="FHS12" s="22"/>
      <c r="FHT12" s="22"/>
      <c r="FHU12" s="22"/>
      <c r="FHV12" s="22"/>
      <c r="FHW12" s="22"/>
      <c r="FHX12" s="22"/>
      <c r="FHY12" s="22"/>
      <c r="FHZ12" s="22"/>
      <c r="FIA12" s="22"/>
      <c r="FIB12" s="22"/>
      <c r="FIC12" s="22"/>
      <c r="FID12" s="22"/>
      <c r="FIE12" s="22"/>
      <c r="FIF12" s="22"/>
      <c r="FIG12" s="22"/>
      <c r="FIH12" s="22"/>
      <c r="FII12" s="22"/>
      <c r="FIJ12" s="22"/>
      <c r="FIK12" s="22"/>
      <c r="FIL12" s="22"/>
      <c r="FIM12" s="22"/>
      <c r="FIN12" s="22"/>
      <c r="FIO12" s="22"/>
      <c r="FIP12" s="22"/>
      <c r="FIQ12" s="22"/>
      <c r="FIR12" s="22"/>
      <c r="FIS12" s="22"/>
      <c r="FIT12" s="22"/>
      <c r="FIU12" s="22"/>
      <c r="FIV12" s="22"/>
      <c r="FIW12" s="22"/>
      <c r="FIX12" s="22"/>
      <c r="FIY12" s="22"/>
      <c r="FIZ12" s="22"/>
      <c r="FJA12" s="22"/>
      <c r="FJB12" s="22"/>
      <c r="FJC12" s="22"/>
      <c r="FJD12" s="22"/>
      <c r="FJE12" s="22"/>
      <c r="FJF12" s="22"/>
      <c r="FJG12" s="22"/>
      <c r="FJH12" s="22"/>
      <c r="FJI12" s="22"/>
      <c r="FJJ12" s="22"/>
      <c r="FJK12" s="22"/>
      <c r="FJL12" s="22"/>
      <c r="FJM12" s="22"/>
      <c r="FJN12" s="22"/>
      <c r="FJO12" s="22"/>
      <c r="FJP12" s="22"/>
      <c r="FJQ12" s="22"/>
      <c r="FJR12" s="22"/>
      <c r="FJS12" s="22"/>
      <c r="FJT12" s="22"/>
      <c r="FJU12" s="22"/>
      <c r="FJV12" s="22"/>
      <c r="FJW12" s="22"/>
      <c r="FJX12" s="22"/>
      <c r="FJY12" s="22"/>
      <c r="FJZ12" s="22"/>
      <c r="FKA12" s="22"/>
      <c r="FKB12" s="22"/>
      <c r="FKC12" s="22"/>
      <c r="FKD12" s="22"/>
      <c r="FKE12" s="22"/>
      <c r="FKF12" s="22"/>
      <c r="FKG12" s="22"/>
      <c r="FKH12" s="22"/>
      <c r="FKI12" s="22"/>
      <c r="FKJ12" s="22"/>
      <c r="FKK12" s="22"/>
      <c r="FKL12" s="22"/>
      <c r="FKM12" s="22"/>
      <c r="FKN12" s="22"/>
      <c r="FKO12" s="22"/>
      <c r="FKP12" s="22"/>
      <c r="FKQ12" s="22"/>
      <c r="FKR12" s="22"/>
      <c r="FKS12" s="22"/>
      <c r="FKT12" s="22"/>
      <c r="FKU12" s="22"/>
      <c r="FKV12" s="22"/>
      <c r="FKW12" s="22"/>
      <c r="FKX12" s="22"/>
      <c r="FKY12" s="22"/>
      <c r="FKZ12" s="22"/>
      <c r="FLA12" s="22"/>
      <c r="FLB12" s="22"/>
      <c r="FLC12" s="22"/>
      <c r="FLD12" s="22"/>
      <c r="FLE12" s="22"/>
      <c r="FLF12" s="22"/>
      <c r="FLG12" s="22"/>
      <c r="FLH12" s="22"/>
      <c r="FLI12" s="22"/>
      <c r="FLJ12" s="22"/>
      <c r="FLK12" s="22"/>
      <c r="FLL12" s="22"/>
      <c r="FLM12" s="22"/>
      <c r="FLN12" s="22"/>
      <c r="FLO12" s="22"/>
      <c r="FLP12" s="22"/>
      <c r="FLQ12" s="22"/>
      <c r="FLR12" s="22"/>
      <c r="FLS12" s="22"/>
      <c r="FLT12" s="22"/>
      <c r="FLU12" s="22"/>
      <c r="FLV12" s="22"/>
      <c r="FLW12" s="22"/>
      <c r="FLX12" s="22"/>
      <c r="FLY12" s="22"/>
      <c r="FLZ12" s="22"/>
      <c r="FMA12" s="22"/>
      <c r="FMB12" s="22"/>
      <c r="FMC12" s="22"/>
      <c r="FMD12" s="22"/>
      <c r="FME12" s="22"/>
      <c r="FMF12" s="22"/>
      <c r="FMG12" s="22"/>
      <c r="FMH12" s="22"/>
      <c r="FMI12" s="22"/>
      <c r="FMJ12" s="22"/>
      <c r="FMK12" s="22"/>
      <c r="FML12" s="22"/>
      <c r="FMM12" s="22"/>
      <c r="FMN12" s="22"/>
      <c r="FMO12" s="22"/>
      <c r="FMP12" s="22"/>
      <c r="FMQ12" s="22"/>
      <c r="FMR12" s="22"/>
      <c r="FMS12" s="22"/>
      <c r="FMT12" s="22"/>
      <c r="FMU12" s="22"/>
      <c r="FMV12" s="22"/>
      <c r="FMW12" s="22"/>
      <c r="FMX12" s="22"/>
      <c r="FMY12" s="22"/>
      <c r="FMZ12" s="22"/>
      <c r="FNA12" s="22"/>
      <c r="FNB12" s="22"/>
      <c r="FNC12" s="22"/>
      <c r="FND12" s="22"/>
      <c r="FNE12" s="22"/>
      <c r="FNF12" s="22"/>
      <c r="FNG12" s="22"/>
      <c r="FNH12" s="22"/>
      <c r="FNI12" s="22"/>
      <c r="FNJ12" s="22"/>
      <c r="FNK12" s="22"/>
      <c r="FNL12" s="22"/>
      <c r="FNM12" s="22"/>
      <c r="FNN12" s="22"/>
      <c r="FNO12" s="22"/>
      <c r="FNP12" s="22"/>
      <c r="FNQ12" s="22"/>
      <c r="FNR12" s="22"/>
      <c r="FNS12" s="22"/>
      <c r="FNT12" s="22"/>
      <c r="FNU12" s="22"/>
      <c r="FNV12" s="22"/>
      <c r="FNW12" s="22"/>
      <c r="FNX12" s="22"/>
      <c r="FNY12" s="22"/>
      <c r="FNZ12" s="22"/>
      <c r="FOA12" s="22"/>
      <c r="FOB12" s="22"/>
      <c r="FOC12" s="22"/>
      <c r="FOD12" s="22"/>
      <c r="FOE12" s="22"/>
      <c r="FOF12" s="22"/>
      <c r="FOG12" s="22"/>
      <c r="FOH12" s="22"/>
      <c r="FOI12" s="22"/>
      <c r="FOJ12" s="22"/>
      <c r="FOK12" s="22"/>
      <c r="FOL12" s="22"/>
      <c r="FOM12" s="22"/>
      <c r="FON12" s="22"/>
      <c r="FOO12" s="22"/>
      <c r="FOP12" s="22"/>
      <c r="FOQ12" s="22"/>
      <c r="FOR12" s="22"/>
      <c r="FOS12" s="22"/>
      <c r="FOT12" s="22"/>
      <c r="FOU12" s="22"/>
      <c r="FOV12" s="22"/>
      <c r="FOW12" s="22"/>
      <c r="FOX12" s="22"/>
      <c r="FOY12" s="22"/>
      <c r="FOZ12" s="22"/>
      <c r="FPA12" s="22"/>
      <c r="FPB12" s="22"/>
      <c r="FPC12" s="22"/>
      <c r="FPD12" s="22"/>
      <c r="FPE12" s="22"/>
      <c r="FPF12" s="22"/>
      <c r="FPG12" s="22"/>
      <c r="FPH12" s="22"/>
      <c r="FPI12" s="22"/>
      <c r="FPJ12" s="22"/>
      <c r="FPK12" s="22"/>
      <c r="FPL12" s="22"/>
      <c r="FPM12" s="22"/>
      <c r="FPN12" s="22"/>
      <c r="FPO12" s="22"/>
      <c r="FPP12" s="22"/>
      <c r="FPQ12" s="22"/>
      <c r="FPR12" s="22"/>
      <c r="FPS12" s="22"/>
      <c r="FPT12" s="22"/>
      <c r="FPU12" s="22"/>
      <c r="FPV12" s="22"/>
      <c r="FPW12" s="22"/>
      <c r="FPX12" s="22"/>
      <c r="FPY12" s="22"/>
      <c r="FPZ12" s="22"/>
      <c r="FQA12" s="22"/>
      <c r="FQB12" s="22"/>
      <c r="FQC12" s="22"/>
      <c r="FQD12" s="22"/>
      <c r="FQE12" s="22"/>
      <c r="FQF12" s="22"/>
      <c r="FQG12" s="22"/>
      <c r="FQH12" s="22"/>
      <c r="FQI12" s="22"/>
      <c r="FQJ12" s="22"/>
      <c r="FQK12" s="22"/>
      <c r="FQL12" s="22"/>
      <c r="FQM12" s="22"/>
      <c r="FQN12" s="22"/>
      <c r="FQO12" s="22"/>
      <c r="FQP12" s="22"/>
      <c r="FQQ12" s="22"/>
      <c r="FQR12" s="22"/>
      <c r="FQS12" s="22"/>
      <c r="FQT12" s="22"/>
      <c r="FQU12" s="22"/>
      <c r="FQV12" s="22"/>
      <c r="FQW12" s="22"/>
      <c r="FQX12" s="22"/>
      <c r="FQY12" s="22"/>
      <c r="FQZ12" s="22"/>
      <c r="FRA12" s="22"/>
      <c r="FRB12" s="22"/>
      <c r="FRC12" s="22"/>
      <c r="FRD12" s="22"/>
      <c r="FRE12" s="22"/>
      <c r="FRF12" s="22"/>
      <c r="FRG12" s="22"/>
      <c r="FRH12" s="22"/>
      <c r="FRI12" s="22"/>
      <c r="FRJ12" s="22"/>
      <c r="FRK12" s="22"/>
      <c r="FRL12" s="22"/>
      <c r="FRM12" s="22"/>
      <c r="FRN12" s="22"/>
      <c r="FRO12" s="22"/>
      <c r="FRP12" s="22"/>
      <c r="FRQ12" s="22"/>
      <c r="FRR12" s="22"/>
      <c r="FRS12" s="22"/>
      <c r="FRT12" s="22"/>
      <c r="FRU12" s="22"/>
      <c r="FRV12" s="22"/>
      <c r="FRW12" s="22"/>
      <c r="FRX12" s="22"/>
      <c r="FRY12" s="22"/>
      <c r="FRZ12" s="22"/>
      <c r="FSA12" s="22"/>
      <c r="FSB12" s="22"/>
      <c r="FSC12" s="22"/>
      <c r="FSD12" s="22"/>
      <c r="FSE12" s="22"/>
      <c r="FSF12" s="22"/>
      <c r="FSG12" s="22"/>
      <c r="FSH12" s="22"/>
      <c r="FSI12" s="22"/>
      <c r="FSJ12" s="22"/>
      <c r="FSK12" s="22"/>
      <c r="FSL12" s="22"/>
      <c r="FSM12" s="22"/>
      <c r="FSN12" s="22"/>
      <c r="FSO12" s="22"/>
      <c r="FSP12" s="22"/>
      <c r="FSQ12" s="22"/>
      <c r="FSR12" s="22"/>
      <c r="FSS12" s="22"/>
      <c r="FST12" s="22"/>
      <c r="FSU12" s="22"/>
      <c r="FSV12" s="22"/>
      <c r="FSW12" s="22"/>
      <c r="FSX12" s="22"/>
      <c r="FSY12" s="22"/>
      <c r="FSZ12" s="22"/>
      <c r="FTA12" s="22"/>
      <c r="FTB12" s="22"/>
      <c r="FTC12" s="22"/>
      <c r="FTD12" s="22"/>
      <c r="FTE12" s="22"/>
      <c r="FTF12" s="22"/>
      <c r="FTG12" s="22"/>
      <c r="FTH12" s="22"/>
      <c r="FTI12" s="22"/>
      <c r="FTJ12" s="22"/>
      <c r="FTK12" s="22"/>
      <c r="FTL12" s="22"/>
      <c r="FTM12" s="22"/>
      <c r="FTN12" s="22"/>
      <c r="FTO12" s="22"/>
      <c r="FTP12" s="22"/>
      <c r="FTQ12" s="22"/>
      <c r="FTR12" s="22"/>
      <c r="FTS12" s="22"/>
      <c r="FTT12" s="22"/>
      <c r="FTU12" s="22"/>
      <c r="FTV12" s="22"/>
      <c r="FTW12" s="22"/>
      <c r="FTX12" s="22"/>
      <c r="FTY12" s="22"/>
      <c r="FTZ12" s="22"/>
      <c r="FUA12" s="22"/>
      <c r="FUB12" s="22"/>
      <c r="FUC12" s="22"/>
      <c r="FUD12" s="22"/>
      <c r="FUE12" s="22"/>
      <c r="FUF12" s="22"/>
      <c r="FUG12" s="22"/>
      <c r="FUH12" s="22"/>
      <c r="FUI12" s="22"/>
      <c r="FUJ12" s="22"/>
      <c r="FUK12" s="22"/>
      <c r="FUL12" s="22"/>
      <c r="FUM12" s="22"/>
      <c r="FUN12" s="22"/>
      <c r="FUO12" s="22"/>
      <c r="FUP12" s="22"/>
      <c r="FUQ12" s="22"/>
      <c r="FUR12" s="22"/>
      <c r="FUS12" s="22"/>
      <c r="FUT12" s="22"/>
      <c r="FUU12" s="22"/>
      <c r="FUV12" s="22"/>
      <c r="FUW12" s="22"/>
      <c r="FUX12" s="22"/>
      <c r="FUY12" s="22"/>
      <c r="FUZ12" s="22"/>
      <c r="FVA12" s="22"/>
      <c r="FVB12" s="22"/>
      <c r="FVC12" s="22"/>
      <c r="FVD12" s="22"/>
      <c r="FVE12" s="22"/>
      <c r="FVF12" s="22"/>
      <c r="FVG12" s="22"/>
      <c r="FVH12" s="22"/>
      <c r="FVI12" s="22"/>
      <c r="FVJ12" s="22"/>
      <c r="FVK12" s="22"/>
      <c r="FVL12" s="22"/>
      <c r="FVM12" s="22"/>
      <c r="FVN12" s="22"/>
      <c r="FVO12" s="22"/>
      <c r="FVP12" s="22"/>
      <c r="FVQ12" s="22"/>
      <c r="FVR12" s="22"/>
      <c r="FVS12" s="22"/>
      <c r="FVT12" s="22"/>
      <c r="FVU12" s="22"/>
      <c r="FVV12" s="22"/>
      <c r="FVW12" s="22"/>
      <c r="FVX12" s="22"/>
      <c r="FVY12" s="22"/>
      <c r="FVZ12" s="22"/>
      <c r="FWA12" s="22"/>
      <c r="FWB12" s="22"/>
      <c r="FWC12" s="22"/>
      <c r="FWD12" s="22"/>
      <c r="FWE12" s="22"/>
      <c r="FWF12" s="22"/>
      <c r="FWG12" s="22"/>
      <c r="FWH12" s="22"/>
      <c r="FWI12" s="22"/>
      <c r="FWJ12" s="22"/>
      <c r="FWK12" s="22"/>
      <c r="FWL12" s="22"/>
      <c r="FWM12" s="22"/>
      <c r="FWN12" s="22"/>
      <c r="FWO12" s="22"/>
      <c r="FWP12" s="22"/>
      <c r="FWQ12" s="22"/>
      <c r="FWR12" s="22"/>
      <c r="FWS12" s="22"/>
      <c r="FWT12" s="22"/>
      <c r="FWU12" s="22"/>
      <c r="FWV12" s="22"/>
      <c r="FWW12" s="22"/>
      <c r="FWX12" s="22"/>
      <c r="FWY12" s="22"/>
      <c r="FWZ12" s="22"/>
      <c r="FXA12" s="22"/>
      <c r="FXB12" s="22"/>
      <c r="FXC12" s="22"/>
      <c r="FXD12" s="22"/>
      <c r="FXE12" s="22"/>
      <c r="FXF12" s="22"/>
      <c r="FXG12" s="22"/>
      <c r="FXH12" s="22"/>
      <c r="FXI12" s="22"/>
      <c r="FXJ12" s="22"/>
      <c r="FXK12" s="22"/>
      <c r="FXL12" s="22"/>
      <c r="FXM12" s="22"/>
      <c r="FXN12" s="22"/>
      <c r="FXO12" s="22"/>
      <c r="FXP12" s="22"/>
      <c r="FXQ12" s="22"/>
      <c r="FXR12" s="22"/>
      <c r="FXS12" s="22"/>
      <c r="FXT12" s="22"/>
      <c r="FXU12" s="22"/>
      <c r="FXV12" s="22"/>
      <c r="FXW12" s="22"/>
      <c r="FXX12" s="22"/>
      <c r="FXY12" s="22"/>
      <c r="FXZ12" s="22"/>
      <c r="FYA12" s="22"/>
      <c r="FYB12" s="22"/>
      <c r="FYC12" s="22"/>
      <c r="FYD12" s="22"/>
      <c r="FYE12" s="22"/>
      <c r="FYF12" s="22"/>
      <c r="FYG12" s="22"/>
      <c r="FYH12" s="22"/>
      <c r="FYI12" s="22"/>
      <c r="FYJ12" s="22"/>
      <c r="FYK12" s="22"/>
      <c r="FYL12" s="22"/>
      <c r="FYM12" s="22"/>
      <c r="FYN12" s="22"/>
      <c r="FYO12" s="22"/>
      <c r="FYP12" s="22"/>
      <c r="FYQ12" s="22"/>
      <c r="FYR12" s="22"/>
      <c r="FYS12" s="22"/>
      <c r="FYT12" s="22"/>
      <c r="FYU12" s="22"/>
      <c r="FYV12" s="22"/>
      <c r="FYW12" s="22"/>
      <c r="FYX12" s="22"/>
      <c r="FYY12" s="22"/>
      <c r="FYZ12" s="22"/>
      <c r="FZA12" s="22"/>
      <c r="FZB12" s="22"/>
      <c r="FZC12" s="22"/>
      <c r="FZD12" s="22"/>
      <c r="FZE12" s="22"/>
      <c r="FZF12" s="22"/>
      <c r="FZG12" s="22"/>
      <c r="FZH12" s="22"/>
      <c r="FZI12" s="22"/>
      <c r="FZJ12" s="22"/>
      <c r="FZK12" s="22"/>
      <c r="FZL12" s="22"/>
      <c r="FZM12" s="22"/>
      <c r="FZN12" s="22"/>
      <c r="FZO12" s="22"/>
      <c r="FZP12" s="22"/>
      <c r="FZQ12" s="22"/>
      <c r="FZR12" s="22"/>
      <c r="FZS12" s="22"/>
      <c r="FZT12" s="22"/>
      <c r="FZU12" s="22"/>
      <c r="FZV12" s="22"/>
      <c r="FZW12" s="22"/>
      <c r="FZX12" s="22"/>
      <c r="FZY12" s="22"/>
      <c r="FZZ12" s="22"/>
      <c r="GAA12" s="22"/>
      <c r="GAB12" s="22"/>
      <c r="GAC12" s="22"/>
      <c r="GAD12" s="22"/>
      <c r="GAE12" s="22"/>
      <c r="GAF12" s="22"/>
      <c r="GAG12" s="22"/>
      <c r="GAH12" s="22"/>
      <c r="GAI12" s="22"/>
      <c r="GAJ12" s="22"/>
      <c r="GAK12" s="22"/>
      <c r="GAL12" s="22"/>
      <c r="GAM12" s="22"/>
      <c r="GAN12" s="22"/>
      <c r="GAO12" s="22"/>
      <c r="GAP12" s="22"/>
      <c r="GAQ12" s="22"/>
      <c r="GAR12" s="22"/>
      <c r="GAS12" s="22"/>
      <c r="GAT12" s="22"/>
      <c r="GAU12" s="22"/>
      <c r="GAV12" s="22"/>
      <c r="GAW12" s="22"/>
      <c r="GAX12" s="22"/>
      <c r="GAY12" s="22"/>
      <c r="GAZ12" s="22"/>
      <c r="GBA12" s="22"/>
      <c r="GBB12" s="22"/>
      <c r="GBC12" s="22"/>
      <c r="GBD12" s="22"/>
      <c r="GBE12" s="22"/>
      <c r="GBF12" s="22"/>
      <c r="GBG12" s="22"/>
      <c r="GBH12" s="22"/>
      <c r="GBI12" s="22"/>
      <c r="GBJ12" s="22"/>
      <c r="GBK12" s="22"/>
      <c r="GBL12" s="22"/>
      <c r="GBM12" s="22"/>
      <c r="GBN12" s="22"/>
      <c r="GBO12" s="22"/>
      <c r="GBP12" s="22"/>
      <c r="GBQ12" s="22"/>
      <c r="GBR12" s="22"/>
      <c r="GBS12" s="22"/>
      <c r="GBT12" s="22"/>
      <c r="GBU12" s="22"/>
      <c r="GBV12" s="22"/>
      <c r="GBW12" s="22"/>
      <c r="GBX12" s="22"/>
      <c r="GBY12" s="22"/>
      <c r="GBZ12" s="22"/>
      <c r="GCA12" s="22"/>
      <c r="GCB12" s="22"/>
      <c r="GCC12" s="22"/>
      <c r="GCD12" s="22"/>
      <c r="GCE12" s="22"/>
      <c r="GCF12" s="22"/>
      <c r="GCG12" s="22"/>
      <c r="GCH12" s="22"/>
      <c r="GCI12" s="22"/>
      <c r="GCJ12" s="22"/>
      <c r="GCK12" s="22"/>
      <c r="GCL12" s="22"/>
      <c r="GCM12" s="22"/>
      <c r="GCN12" s="22"/>
      <c r="GCO12" s="22"/>
      <c r="GCP12" s="22"/>
      <c r="GCQ12" s="22"/>
      <c r="GCR12" s="22"/>
      <c r="GCS12" s="22"/>
      <c r="GCT12" s="22"/>
      <c r="GCU12" s="22"/>
      <c r="GCV12" s="22"/>
      <c r="GCW12" s="22"/>
      <c r="GCX12" s="22"/>
      <c r="GCY12" s="22"/>
      <c r="GCZ12" s="22"/>
      <c r="GDA12" s="22"/>
      <c r="GDB12" s="22"/>
      <c r="GDC12" s="22"/>
      <c r="GDD12" s="22"/>
      <c r="GDE12" s="22"/>
      <c r="GDF12" s="22"/>
      <c r="GDG12" s="22"/>
      <c r="GDH12" s="22"/>
      <c r="GDI12" s="22"/>
      <c r="GDJ12" s="22"/>
      <c r="GDK12" s="22"/>
      <c r="GDL12" s="22"/>
      <c r="GDM12" s="22"/>
      <c r="GDN12" s="22"/>
      <c r="GDO12" s="22"/>
      <c r="GDP12" s="22"/>
      <c r="GDQ12" s="22"/>
      <c r="GDR12" s="22"/>
      <c r="GDS12" s="22"/>
      <c r="GDT12" s="22"/>
      <c r="GDU12" s="22"/>
      <c r="GDV12" s="22"/>
      <c r="GDW12" s="22"/>
      <c r="GDX12" s="22"/>
      <c r="GDY12" s="22"/>
      <c r="GDZ12" s="22"/>
      <c r="GEA12" s="22"/>
      <c r="GEB12" s="22"/>
      <c r="GEC12" s="22"/>
      <c r="GED12" s="22"/>
      <c r="GEE12" s="22"/>
      <c r="GEF12" s="22"/>
      <c r="GEG12" s="22"/>
      <c r="GEH12" s="22"/>
      <c r="GEI12" s="22"/>
      <c r="GEJ12" s="22"/>
      <c r="GEK12" s="22"/>
      <c r="GEL12" s="22"/>
      <c r="GEM12" s="22"/>
      <c r="GEN12" s="22"/>
      <c r="GEO12" s="22"/>
      <c r="GEP12" s="22"/>
      <c r="GEQ12" s="22"/>
      <c r="GER12" s="22"/>
      <c r="GES12" s="22"/>
      <c r="GET12" s="22"/>
      <c r="GEU12" s="22"/>
      <c r="GEV12" s="22"/>
      <c r="GEW12" s="22"/>
      <c r="GEX12" s="22"/>
      <c r="GEY12" s="22"/>
      <c r="GEZ12" s="22"/>
      <c r="GFA12" s="22"/>
      <c r="GFB12" s="22"/>
      <c r="GFC12" s="22"/>
      <c r="GFD12" s="22"/>
      <c r="GFE12" s="22"/>
      <c r="GFF12" s="22"/>
      <c r="GFG12" s="22"/>
      <c r="GFH12" s="22"/>
      <c r="GFI12" s="22"/>
      <c r="GFJ12" s="22"/>
      <c r="GFK12" s="22"/>
      <c r="GFL12" s="22"/>
      <c r="GFM12" s="22"/>
      <c r="GFN12" s="22"/>
      <c r="GFO12" s="22"/>
      <c r="GFP12" s="22"/>
      <c r="GFQ12" s="22"/>
      <c r="GFR12" s="22"/>
      <c r="GFS12" s="22"/>
      <c r="GFT12" s="22"/>
      <c r="GFU12" s="22"/>
      <c r="GFV12" s="22"/>
      <c r="GFW12" s="22"/>
      <c r="GFX12" s="22"/>
      <c r="GFY12" s="22"/>
      <c r="GFZ12" s="22"/>
      <c r="GGA12" s="22"/>
      <c r="GGB12" s="22"/>
      <c r="GGC12" s="22"/>
      <c r="GGD12" s="22"/>
      <c r="GGE12" s="22"/>
      <c r="GGF12" s="22"/>
      <c r="GGG12" s="22"/>
      <c r="GGH12" s="22"/>
      <c r="GGI12" s="22"/>
      <c r="GGJ12" s="22"/>
      <c r="GGK12" s="22"/>
      <c r="GGL12" s="22"/>
      <c r="GGM12" s="22"/>
      <c r="GGN12" s="22"/>
      <c r="GGO12" s="22"/>
      <c r="GGP12" s="22"/>
      <c r="GGQ12" s="22"/>
      <c r="GGR12" s="22"/>
      <c r="GGS12" s="22"/>
      <c r="GGT12" s="22"/>
      <c r="GGU12" s="22"/>
      <c r="GGV12" s="22"/>
      <c r="GGW12" s="22"/>
      <c r="GGX12" s="22"/>
      <c r="GGY12" s="22"/>
      <c r="GGZ12" s="22"/>
      <c r="GHA12" s="22"/>
      <c r="GHB12" s="22"/>
      <c r="GHC12" s="22"/>
      <c r="GHD12" s="22"/>
      <c r="GHE12" s="22"/>
      <c r="GHF12" s="22"/>
      <c r="GHG12" s="22"/>
      <c r="GHH12" s="22"/>
      <c r="GHI12" s="22"/>
      <c r="GHJ12" s="22"/>
      <c r="GHK12" s="22"/>
      <c r="GHL12" s="22"/>
      <c r="GHM12" s="22"/>
      <c r="GHN12" s="22"/>
      <c r="GHO12" s="22"/>
      <c r="GHP12" s="22"/>
      <c r="GHQ12" s="22"/>
      <c r="GHR12" s="22"/>
      <c r="GHS12" s="22"/>
      <c r="GHT12" s="22"/>
      <c r="GHU12" s="22"/>
      <c r="GHV12" s="22"/>
      <c r="GHW12" s="22"/>
      <c r="GHX12" s="22"/>
      <c r="GHY12" s="22"/>
      <c r="GHZ12" s="22"/>
      <c r="GIA12" s="22"/>
      <c r="GIB12" s="22"/>
      <c r="GIC12" s="22"/>
      <c r="GID12" s="22"/>
      <c r="GIE12" s="22"/>
      <c r="GIF12" s="22"/>
      <c r="GIG12" s="22"/>
      <c r="GIH12" s="22"/>
      <c r="GII12" s="22"/>
      <c r="GIJ12" s="22"/>
      <c r="GIK12" s="22"/>
      <c r="GIL12" s="22"/>
      <c r="GIM12" s="22"/>
      <c r="GIN12" s="22"/>
      <c r="GIO12" s="22"/>
      <c r="GIP12" s="22"/>
      <c r="GIQ12" s="22"/>
      <c r="GIR12" s="22"/>
      <c r="GIS12" s="22"/>
      <c r="GIT12" s="22"/>
      <c r="GIU12" s="22"/>
      <c r="GIV12" s="22"/>
      <c r="GIW12" s="22"/>
      <c r="GIX12" s="22"/>
      <c r="GIY12" s="22"/>
      <c r="GIZ12" s="22"/>
      <c r="GJA12" s="22"/>
      <c r="GJB12" s="22"/>
      <c r="GJC12" s="22"/>
      <c r="GJD12" s="22"/>
      <c r="GJE12" s="22"/>
      <c r="GJF12" s="22"/>
      <c r="GJG12" s="22"/>
      <c r="GJH12" s="22"/>
      <c r="GJI12" s="22"/>
      <c r="GJJ12" s="22"/>
      <c r="GJK12" s="22"/>
      <c r="GJL12" s="22"/>
      <c r="GJM12" s="22"/>
      <c r="GJN12" s="22"/>
      <c r="GJO12" s="22"/>
      <c r="GJP12" s="22"/>
      <c r="GJQ12" s="22"/>
      <c r="GJR12" s="22"/>
      <c r="GJS12" s="22"/>
      <c r="GJT12" s="22"/>
      <c r="GJU12" s="22"/>
      <c r="GJV12" s="22"/>
      <c r="GJW12" s="22"/>
      <c r="GJX12" s="22"/>
      <c r="GJY12" s="22"/>
      <c r="GJZ12" s="22"/>
      <c r="GKA12" s="22"/>
      <c r="GKB12" s="22"/>
      <c r="GKC12" s="22"/>
      <c r="GKD12" s="22"/>
      <c r="GKE12" s="22"/>
      <c r="GKF12" s="22"/>
      <c r="GKG12" s="22"/>
      <c r="GKH12" s="22"/>
      <c r="GKI12" s="22"/>
      <c r="GKJ12" s="22"/>
      <c r="GKK12" s="22"/>
      <c r="GKL12" s="22"/>
      <c r="GKM12" s="22"/>
      <c r="GKN12" s="22"/>
      <c r="GKO12" s="22"/>
      <c r="GKP12" s="22"/>
      <c r="GKQ12" s="22"/>
      <c r="GKR12" s="22"/>
      <c r="GKS12" s="22"/>
      <c r="GKT12" s="22"/>
      <c r="GKU12" s="22"/>
      <c r="GKV12" s="22"/>
      <c r="GKW12" s="22"/>
      <c r="GKX12" s="22"/>
      <c r="GKY12" s="22"/>
      <c r="GKZ12" s="22"/>
      <c r="GLA12" s="22"/>
      <c r="GLB12" s="22"/>
      <c r="GLC12" s="22"/>
      <c r="GLD12" s="22"/>
      <c r="GLE12" s="22"/>
      <c r="GLF12" s="22"/>
      <c r="GLG12" s="22"/>
      <c r="GLH12" s="22"/>
      <c r="GLI12" s="22"/>
      <c r="GLJ12" s="22"/>
      <c r="GLK12" s="22"/>
      <c r="GLL12" s="22"/>
      <c r="GLM12" s="22"/>
      <c r="GLN12" s="22"/>
      <c r="GLO12" s="22"/>
      <c r="GLP12" s="22"/>
      <c r="GLQ12" s="22"/>
      <c r="GLR12" s="22"/>
      <c r="GLS12" s="22"/>
      <c r="GLT12" s="22"/>
      <c r="GLU12" s="22"/>
      <c r="GLV12" s="22"/>
      <c r="GLW12" s="22"/>
      <c r="GLX12" s="22"/>
      <c r="GLY12" s="22"/>
      <c r="GLZ12" s="22"/>
      <c r="GMA12" s="22"/>
      <c r="GMB12" s="22"/>
      <c r="GMC12" s="22"/>
      <c r="GMD12" s="22"/>
      <c r="GME12" s="22"/>
      <c r="GMF12" s="22"/>
      <c r="GMG12" s="22"/>
      <c r="GMH12" s="22"/>
      <c r="GMI12" s="22"/>
      <c r="GMJ12" s="22"/>
      <c r="GMK12" s="22"/>
      <c r="GML12" s="22"/>
      <c r="GMM12" s="22"/>
      <c r="GMN12" s="22"/>
      <c r="GMO12" s="22"/>
      <c r="GMP12" s="22"/>
      <c r="GMQ12" s="22"/>
      <c r="GMR12" s="22"/>
      <c r="GMS12" s="22"/>
      <c r="GMT12" s="22"/>
      <c r="GMU12" s="22"/>
      <c r="GMV12" s="22"/>
      <c r="GMW12" s="22"/>
      <c r="GMX12" s="22"/>
      <c r="GMY12" s="22"/>
      <c r="GMZ12" s="22"/>
      <c r="GNA12" s="22"/>
      <c r="GNB12" s="22"/>
      <c r="GNC12" s="22"/>
      <c r="GND12" s="22"/>
      <c r="GNE12" s="22"/>
      <c r="GNF12" s="22"/>
      <c r="GNG12" s="22"/>
      <c r="GNH12" s="22"/>
      <c r="GNI12" s="22"/>
      <c r="GNJ12" s="22"/>
      <c r="GNK12" s="22"/>
      <c r="GNL12" s="22"/>
      <c r="GNM12" s="22"/>
      <c r="GNN12" s="22"/>
      <c r="GNO12" s="22"/>
      <c r="GNP12" s="22"/>
      <c r="GNQ12" s="22"/>
      <c r="GNR12" s="22"/>
      <c r="GNS12" s="22"/>
      <c r="GNT12" s="22"/>
      <c r="GNU12" s="22"/>
      <c r="GNV12" s="22"/>
      <c r="GNW12" s="22"/>
      <c r="GNX12" s="22"/>
      <c r="GNY12" s="22"/>
      <c r="GNZ12" s="22"/>
      <c r="GOA12" s="22"/>
      <c r="GOB12" s="22"/>
      <c r="GOC12" s="22"/>
      <c r="GOD12" s="22"/>
      <c r="GOE12" s="22"/>
      <c r="GOF12" s="22"/>
      <c r="GOG12" s="22"/>
      <c r="GOH12" s="22"/>
      <c r="GOI12" s="22"/>
      <c r="GOJ12" s="22"/>
      <c r="GOK12" s="22"/>
      <c r="GOL12" s="22"/>
      <c r="GOM12" s="22"/>
      <c r="GON12" s="22"/>
      <c r="GOO12" s="22"/>
      <c r="GOP12" s="22"/>
      <c r="GOQ12" s="22"/>
      <c r="GOR12" s="22"/>
      <c r="GOS12" s="22"/>
      <c r="GOT12" s="22"/>
      <c r="GOU12" s="22"/>
      <c r="GOV12" s="22"/>
      <c r="GOW12" s="22"/>
      <c r="GOX12" s="22"/>
      <c r="GOY12" s="22"/>
      <c r="GOZ12" s="22"/>
      <c r="GPA12" s="22"/>
      <c r="GPB12" s="22"/>
      <c r="GPC12" s="22"/>
      <c r="GPD12" s="22"/>
      <c r="GPE12" s="22"/>
      <c r="GPF12" s="22"/>
      <c r="GPG12" s="22"/>
      <c r="GPH12" s="22"/>
      <c r="GPI12" s="22"/>
      <c r="GPJ12" s="22"/>
      <c r="GPK12" s="22"/>
      <c r="GPL12" s="22"/>
      <c r="GPM12" s="22"/>
      <c r="GPN12" s="22"/>
      <c r="GPO12" s="22"/>
      <c r="GPP12" s="22"/>
      <c r="GPQ12" s="22"/>
      <c r="GPR12" s="22"/>
      <c r="GPS12" s="22"/>
      <c r="GPT12" s="22"/>
      <c r="GPU12" s="22"/>
      <c r="GPV12" s="22"/>
      <c r="GPW12" s="22"/>
      <c r="GPX12" s="22"/>
      <c r="GPY12" s="22"/>
      <c r="GPZ12" s="22"/>
      <c r="GQA12" s="22"/>
      <c r="GQB12" s="22"/>
      <c r="GQC12" s="22"/>
      <c r="GQD12" s="22"/>
      <c r="GQE12" s="22"/>
      <c r="GQF12" s="22"/>
      <c r="GQG12" s="22"/>
      <c r="GQH12" s="22"/>
      <c r="GQI12" s="22"/>
      <c r="GQJ12" s="22"/>
      <c r="GQK12" s="22"/>
      <c r="GQL12" s="22"/>
      <c r="GQM12" s="22"/>
      <c r="GQN12" s="22"/>
      <c r="GQO12" s="22"/>
      <c r="GQP12" s="22"/>
      <c r="GQQ12" s="22"/>
      <c r="GQR12" s="22"/>
      <c r="GQS12" s="22"/>
      <c r="GQT12" s="22"/>
      <c r="GQU12" s="22"/>
      <c r="GQV12" s="22"/>
      <c r="GQW12" s="22"/>
      <c r="GQX12" s="22"/>
      <c r="GQY12" s="22"/>
      <c r="GQZ12" s="22"/>
      <c r="GRA12" s="22"/>
      <c r="GRB12" s="22"/>
      <c r="GRC12" s="22"/>
      <c r="GRD12" s="22"/>
      <c r="GRE12" s="22"/>
      <c r="GRF12" s="22"/>
      <c r="GRG12" s="22"/>
      <c r="GRH12" s="22"/>
      <c r="GRI12" s="22"/>
      <c r="GRJ12" s="22"/>
      <c r="GRK12" s="22"/>
      <c r="GRL12" s="22"/>
      <c r="GRM12" s="22"/>
      <c r="GRN12" s="22"/>
      <c r="GRO12" s="22"/>
      <c r="GRP12" s="22"/>
      <c r="GRQ12" s="22"/>
      <c r="GRR12" s="22"/>
      <c r="GRS12" s="22"/>
      <c r="GRT12" s="22"/>
      <c r="GRU12" s="22"/>
      <c r="GRV12" s="22"/>
      <c r="GRW12" s="22"/>
      <c r="GRX12" s="22"/>
      <c r="GRY12" s="22"/>
      <c r="GRZ12" s="22"/>
      <c r="GSA12" s="22"/>
      <c r="GSB12" s="22"/>
      <c r="GSC12" s="22"/>
      <c r="GSD12" s="22"/>
      <c r="GSE12" s="22"/>
      <c r="GSF12" s="22"/>
      <c r="GSG12" s="22"/>
      <c r="GSH12" s="22"/>
      <c r="GSI12" s="22"/>
      <c r="GSJ12" s="22"/>
      <c r="GSK12" s="22"/>
      <c r="GSL12" s="22"/>
      <c r="GSM12" s="22"/>
      <c r="GSN12" s="22"/>
      <c r="GSO12" s="22"/>
      <c r="GSP12" s="22"/>
      <c r="GSQ12" s="22"/>
      <c r="GSR12" s="22"/>
      <c r="GSS12" s="22"/>
      <c r="GST12" s="22"/>
      <c r="GSU12" s="22"/>
      <c r="GSV12" s="22"/>
      <c r="GSW12" s="22"/>
      <c r="GSX12" s="22"/>
      <c r="GSY12" s="22"/>
      <c r="GSZ12" s="22"/>
      <c r="GTA12" s="22"/>
      <c r="GTB12" s="22"/>
      <c r="GTC12" s="22"/>
      <c r="GTD12" s="22"/>
      <c r="GTE12" s="22"/>
      <c r="GTF12" s="22"/>
      <c r="GTG12" s="22"/>
      <c r="GTH12" s="22"/>
      <c r="GTI12" s="22"/>
      <c r="GTJ12" s="22"/>
      <c r="GTK12" s="22"/>
      <c r="GTL12" s="22"/>
      <c r="GTM12" s="22"/>
      <c r="GTN12" s="22"/>
      <c r="GTO12" s="22"/>
      <c r="GTP12" s="22"/>
      <c r="GTQ12" s="22"/>
      <c r="GTR12" s="22"/>
      <c r="GTS12" s="22"/>
      <c r="GTT12" s="22"/>
      <c r="GTU12" s="22"/>
      <c r="GTV12" s="22"/>
      <c r="GTW12" s="22"/>
      <c r="GTX12" s="22"/>
      <c r="GTY12" s="22"/>
      <c r="GTZ12" s="22"/>
      <c r="GUA12" s="22"/>
      <c r="GUB12" s="22"/>
      <c r="GUC12" s="22"/>
      <c r="GUD12" s="22"/>
      <c r="GUE12" s="22"/>
      <c r="GUF12" s="22"/>
      <c r="GUG12" s="22"/>
      <c r="GUH12" s="22"/>
      <c r="GUI12" s="22"/>
      <c r="GUJ12" s="22"/>
      <c r="GUK12" s="22"/>
      <c r="GUL12" s="22"/>
      <c r="GUM12" s="22"/>
      <c r="GUN12" s="22"/>
      <c r="GUO12" s="22"/>
      <c r="GUP12" s="22"/>
      <c r="GUQ12" s="22"/>
      <c r="GUR12" s="22"/>
      <c r="GUS12" s="22"/>
      <c r="GUT12" s="22"/>
      <c r="GUU12" s="22"/>
      <c r="GUV12" s="22"/>
      <c r="GUW12" s="22"/>
      <c r="GUX12" s="22"/>
      <c r="GUY12" s="22"/>
      <c r="GUZ12" s="22"/>
      <c r="GVA12" s="22"/>
      <c r="GVB12" s="22"/>
      <c r="GVC12" s="22"/>
      <c r="GVD12" s="22"/>
      <c r="GVE12" s="22"/>
      <c r="GVF12" s="22"/>
      <c r="GVG12" s="22"/>
      <c r="GVH12" s="22"/>
      <c r="GVI12" s="22"/>
      <c r="GVJ12" s="22"/>
      <c r="GVK12" s="22"/>
      <c r="GVL12" s="22"/>
      <c r="GVM12" s="22"/>
      <c r="GVN12" s="22"/>
      <c r="GVO12" s="22"/>
      <c r="GVP12" s="22"/>
      <c r="GVQ12" s="22"/>
      <c r="GVR12" s="22"/>
      <c r="GVS12" s="22"/>
      <c r="GVT12" s="22"/>
      <c r="GVU12" s="22"/>
      <c r="GVV12" s="22"/>
      <c r="GVW12" s="22"/>
      <c r="GVX12" s="22"/>
      <c r="GVY12" s="22"/>
      <c r="GVZ12" s="22"/>
      <c r="GWA12" s="22"/>
      <c r="GWB12" s="22"/>
      <c r="GWC12" s="22"/>
      <c r="GWD12" s="22"/>
      <c r="GWE12" s="22"/>
      <c r="GWF12" s="22"/>
      <c r="GWG12" s="22"/>
      <c r="GWH12" s="22"/>
      <c r="GWI12" s="22"/>
      <c r="GWJ12" s="22"/>
      <c r="GWK12" s="22"/>
      <c r="GWL12" s="22"/>
      <c r="GWM12" s="22"/>
      <c r="GWN12" s="22"/>
      <c r="GWO12" s="22"/>
      <c r="GWP12" s="22"/>
      <c r="GWQ12" s="22"/>
      <c r="GWR12" s="22"/>
      <c r="GWS12" s="22"/>
      <c r="GWT12" s="22"/>
      <c r="GWU12" s="22"/>
      <c r="GWV12" s="22"/>
      <c r="GWW12" s="22"/>
      <c r="GWX12" s="22"/>
      <c r="GWY12" s="22"/>
      <c r="GWZ12" s="22"/>
      <c r="GXA12" s="22"/>
      <c r="GXB12" s="22"/>
      <c r="GXC12" s="22"/>
      <c r="GXD12" s="22"/>
      <c r="GXE12" s="22"/>
      <c r="GXF12" s="22"/>
      <c r="GXG12" s="22"/>
      <c r="GXH12" s="22"/>
      <c r="GXI12" s="22"/>
      <c r="GXJ12" s="22"/>
      <c r="GXK12" s="22"/>
      <c r="GXL12" s="22"/>
      <c r="GXM12" s="22"/>
      <c r="GXN12" s="22"/>
      <c r="GXO12" s="22"/>
      <c r="GXP12" s="22"/>
      <c r="GXQ12" s="22"/>
      <c r="GXR12" s="22"/>
      <c r="GXS12" s="22"/>
      <c r="GXT12" s="22"/>
      <c r="GXU12" s="22"/>
      <c r="GXV12" s="22"/>
      <c r="GXW12" s="22"/>
      <c r="GXX12" s="22"/>
      <c r="GXY12" s="22"/>
      <c r="GXZ12" s="22"/>
      <c r="GYA12" s="22"/>
      <c r="GYB12" s="22"/>
      <c r="GYC12" s="22"/>
      <c r="GYD12" s="22"/>
      <c r="GYE12" s="22"/>
      <c r="GYF12" s="22"/>
      <c r="GYG12" s="22"/>
      <c r="GYH12" s="22"/>
      <c r="GYI12" s="22"/>
      <c r="GYJ12" s="22"/>
      <c r="GYK12" s="22"/>
      <c r="GYL12" s="22"/>
      <c r="GYM12" s="22"/>
      <c r="GYN12" s="22"/>
      <c r="GYO12" s="22"/>
      <c r="GYP12" s="22"/>
      <c r="GYQ12" s="22"/>
      <c r="GYR12" s="22"/>
      <c r="GYS12" s="22"/>
      <c r="GYT12" s="22"/>
      <c r="GYU12" s="22"/>
      <c r="GYV12" s="22"/>
      <c r="GYW12" s="22"/>
      <c r="GYX12" s="22"/>
      <c r="GYY12" s="22"/>
      <c r="GYZ12" s="22"/>
      <c r="GZA12" s="22"/>
      <c r="GZB12" s="22"/>
      <c r="GZC12" s="22"/>
      <c r="GZD12" s="22"/>
      <c r="GZE12" s="22"/>
      <c r="GZF12" s="22"/>
      <c r="GZG12" s="22"/>
      <c r="GZH12" s="22"/>
      <c r="GZI12" s="22"/>
      <c r="GZJ12" s="22"/>
      <c r="GZK12" s="22"/>
      <c r="GZL12" s="22"/>
      <c r="GZM12" s="22"/>
      <c r="GZN12" s="22"/>
      <c r="GZO12" s="22"/>
      <c r="GZP12" s="22"/>
      <c r="GZQ12" s="22"/>
      <c r="GZR12" s="22"/>
      <c r="GZS12" s="22"/>
      <c r="GZT12" s="22"/>
      <c r="GZU12" s="22"/>
      <c r="GZV12" s="22"/>
      <c r="GZW12" s="22"/>
      <c r="GZX12" s="22"/>
      <c r="GZY12" s="22"/>
      <c r="GZZ12" s="22"/>
      <c r="HAA12" s="22"/>
      <c r="HAB12" s="22"/>
      <c r="HAC12" s="22"/>
      <c r="HAD12" s="22"/>
      <c r="HAE12" s="22"/>
      <c r="HAF12" s="22"/>
      <c r="HAG12" s="22"/>
      <c r="HAH12" s="22"/>
      <c r="HAI12" s="22"/>
      <c r="HAJ12" s="22"/>
      <c r="HAK12" s="22"/>
      <c r="HAL12" s="22"/>
      <c r="HAM12" s="22"/>
      <c r="HAN12" s="22"/>
      <c r="HAO12" s="22"/>
      <c r="HAP12" s="22"/>
      <c r="HAQ12" s="22"/>
      <c r="HAR12" s="22"/>
      <c r="HAS12" s="22"/>
      <c r="HAT12" s="22"/>
      <c r="HAU12" s="22"/>
      <c r="HAV12" s="22"/>
      <c r="HAW12" s="22"/>
      <c r="HAX12" s="22"/>
      <c r="HAY12" s="22"/>
      <c r="HAZ12" s="22"/>
      <c r="HBA12" s="22"/>
      <c r="HBB12" s="22"/>
      <c r="HBC12" s="22"/>
      <c r="HBD12" s="22"/>
      <c r="HBE12" s="22"/>
      <c r="HBF12" s="22"/>
      <c r="HBG12" s="22"/>
      <c r="HBH12" s="22"/>
      <c r="HBI12" s="22"/>
      <c r="HBJ12" s="22"/>
      <c r="HBK12" s="22"/>
      <c r="HBL12" s="22"/>
      <c r="HBM12" s="22"/>
      <c r="HBN12" s="22"/>
      <c r="HBO12" s="22"/>
      <c r="HBP12" s="22"/>
      <c r="HBQ12" s="22"/>
      <c r="HBR12" s="22"/>
      <c r="HBS12" s="22"/>
      <c r="HBT12" s="22"/>
      <c r="HBU12" s="22"/>
      <c r="HBV12" s="22"/>
      <c r="HBW12" s="22"/>
      <c r="HBX12" s="22"/>
      <c r="HBY12" s="22"/>
      <c r="HBZ12" s="22"/>
      <c r="HCA12" s="22"/>
      <c r="HCB12" s="22"/>
      <c r="HCC12" s="22"/>
      <c r="HCD12" s="22"/>
      <c r="HCE12" s="22"/>
      <c r="HCF12" s="22"/>
      <c r="HCG12" s="22"/>
      <c r="HCH12" s="22"/>
      <c r="HCI12" s="22"/>
      <c r="HCJ12" s="22"/>
      <c r="HCK12" s="22"/>
      <c r="HCL12" s="22"/>
      <c r="HCM12" s="22"/>
      <c r="HCN12" s="22"/>
      <c r="HCO12" s="22"/>
      <c r="HCP12" s="22"/>
      <c r="HCQ12" s="22"/>
      <c r="HCR12" s="22"/>
      <c r="HCS12" s="22"/>
      <c r="HCT12" s="22"/>
      <c r="HCU12" s="22"/>
      <c r="HCV12" s="22"/>
      <c r="HCW12" s="22"/>
      <c r="HCX12" s="22"/>
      <c r="HCY12" s="22"/>
      <c r="HCZ12" s="22"/>
      <c r="HDA12" s="22"/>
      <c r="HDB12" s="22"/>
      <c r="HDC12" s="22"/>
      <c r="HDD12" s="22"/>
      <c r="HDE12" s="22"/>
      <c r="HDF12" s="22"/>
      <c r="HDG12" s="22"/>
      <c r="HDH12" s="22"/>
      <c r="HDI12" s="22"/>
      <c r="HDJ12" s="22"/>
      <c r="HDK12" s="22"/>
      <c r="HDL12" s="22"/>
      <c r="HDM12" s="22"/>
      <c r="HDN12" s="22"/>
      <c r="HDO12" s="22"/>
      <c r="HDP12" s="22"/>
      <c r="HDQ12" s="22"/>
      <c r="HDR12" s="22"/>
      <c r="HDS12" s="22"/>
      <c r="HDT12" s="22"/>
      <c r="HDU12" s="22"/>
      <c r="HDV12" s="22"/>
      <c r="HDW12" s="22"/>
      <c r="HDX12" s="22"/>
      <c r="HDY12" s="22"/>
      <c r="HDZ12" s="22"/>
      <c r="HEA12" s="22"/>
      <c r="HEB12" s="22"/>
      <c r="HEC12" s="22"/>
      <c r="HED12" s="22"/>
      <c r="HEE12" s="22"/>
      <c r="HEF12" s="22"/>
      <c r="HEG12" s="22"/>
      <c r="HEH12" s="22"/>
      <c r="HEI12" s="22"/>
      <c r="HEJ12" s="22"/>
      <c r="HEK12" s="22"/>
      <c r="HEL12" s="22"/>
      <c r="HEM12" s="22"/>
      <c r="HEN12" s="22"/>
      <c r="HEO12" s="22"/>
      <c r="HEP12" s="22"/>
      <c r="HEQ12" s="22"/>
      <c r="HER12" s="22"/>
      <c r="HES12" s="22"/>
      <c r="HET12" s="22"/>
      <c r="HEU12" s="22"/>
      <c r="HEV12" s="22"/>
      <c r="HEW12" s="22"/>
      <c r="HEX12" s="22"/>
      <c r="HEY12" s="22"/>
      <c r="HEZ12" s="22"/>
      <c r="HFA12" s="22"/>
      <c r="HFB12" s="22"/>
      <c r="HFC12" s="22"/>
      <c r="HFD12" s="22"/>
      <c r="HFE12" s="22"/>
      <c r="HFF12" s="22"/>
      <c r="HFG12" s="22"/>
      <c r="HFH12" s="22"/>
      <c r="HFI12" s="22"/>
      <c r="HFJ12" s="22"/>
      <c r="HFK12" s="22"/>
      <c r="HFL12" s="22"/>
      <c r="HFM12" s="22"/>
      <c r="HFN12" s="22"/>
      <c r="HFO12" s="22"/>
      <c r="HFP12" s="22"/>
      <c r="HFQ12" s="22"/>
      <c r="HFR12" s="22"/>
      <c r="HFS12" s="22"/>
      <c r="HFT12" s="22"/>
      <c r="HFU12" s="22"/>
      <c r="HFV12" s="22"/>
      <c r="HFW12" s="22"/>
      <c r="HFX12" s="22"/>
      <c r="HFY12" s="22"/>
      <c r="HFZ12" s="22"/>
      <c r="HGA12" s="22"/>
      <c r="HGB12" s="22"/>
      <c r="HGC12" s="22"/>
      <c r="HGD12" s="22"/>
      <c r="HGE12" s="22"/>
      <c r="HGF12" s="22"/>
      <c r="HGG12" s="22"/>
      <c r="HGH12" s="22"/>
      <c r="HGI12" s="22"/>
      <c r="HGJ12" s="22"/>
      <c r="HGK12" s="22"/>
      <c r="HGL12" s="22"/>
      <c r="HGM12" s="22"/>
      <c r="HGN12" s="22"/>
      <c r="HGO12" s="22"/>
      <c r="HGP12" s="22"/>
      <c r="HGQ12" s="22"/>
      <c r="HGR12" s="22"/>
      <c r="HGS12" s="22"/>
      <c r="HGT12" s="22"/>
      <c r="HGU12" s="22"/>
      <c r="HGV12" s="22"/>
      <c r="HGW12" s="22"/>
      <c r="HGX12" s="22"/>
      <c r="HGY12" s="22"/>
      <c r="HGZ12" s="22"/>
      <c r="HHA12" s="22"/>
      <c r="HHB12" s="22"/>
      <c r="HHC12" s="22"/>
      <c r="HHD12" s="22"/>
      <c r="HHE12" s="22"/>
      <c r="HHF12" s="22"/>
      <c r="HHG12" s="22"/>
      <c r="HHH12" s="22"/>
      <c r="HHI12" s="22"/>
      <c r="HHJ12" s="22"/>
      <c r="HHK12" s="22"/>
      <c r="HHL12" s="22"/>
      <c r="HHM12" s="22"/>
      <c r="HHN12" s="22"/>
      <c r="HHO12" s="22"/>
      <c r="HHP12" s="22"/>
      <c r="HHQ12" s="22"/>
      <c r="HHR12" s="22"/>
      <c r="HHS12" s="22"/>
      <c r="HHT12" s="22"/>
      <c r="HHU12" s="22"/>
      <c r="HHV12" s="22"/>
      <c r="HHW12" s="22"/>
      <c r="HHX12" s="22"/>
      <c r="HHY12" s="22"/>
      <c r="HHZ12" s="22"/>
      <c r="HIA12" s="22"/>
      <c r="HIB12" s="22"/>
      <c r="HIC12" s="22"/>
      <c r="HID12" s="22"/>
      <c r="HIE12" s="22"/>
      <c r="HIF12" s="22"/>
      <c r="HIG12" s="22"/>
      <c r="HIH12" s="22"/>
      <c r="HII12" s="22"/>
      <c r="HIJ12" s="22"/>
      <c r="HIK12" s="22"/>
      <c r="HIL12" s="22"/>
      <c r="HIM12" s="22"/>
      <c r="HIN12" s="22"/>
      <c r="HIO12" s="22"/>
      <c r="HIP12" s="22"/>
      <c r="HIQ12" s="22"/>
      <c r="HIR12" s="22"/>
      <c r="HIS12" s="22"/>
      <c r="HIT12" s="22"/>
      <c r="HIU12" s="22"/>
      <c r="HIV12" s="22"/>
      <c r="HIW12" s="22"/>
      <c r="HIX12" s="22"/>
      <c r="HIY12" s="22"/>
      <c r="HIZ12" s="22"/>
      <c r="HJA12" s="22"/>
      <c r="HJB12" s="22"/>
      <c r="HJC12" s="22"/>
      <c r="HJD12" s="22"/>
      <c r="HJE12" s="22"/>
      <c r="HJF12" s="22"/>
      <c r="HJG12" s="22"/>
      <c r="HJH12" s="22"/>
      <c r="HJI12" s="22"/>
      <c r="HJJ12" s="22"/>
      <c r="HJK12" s="22"/>
      <c r="HJL12" s="22"/>
      <c r="HJM12" s="22"/>
      <c r="HJN12" s="22"/>
      <c r="HJO12" s="22"/>
      <c r="HJP12" s="22"/>
      <c r="HJQ12" s="22"/>
      <c r="HJR12" s="22"/>
      <c r="HJS12" s="22"/>
      <c r="HJT12" s="22"/>
      <c r="HJU12" s="22"/>
      <c r="HJV12" s="22"/>
      <c r="HJW12" s="22"/>
      <c r="HJX12" s="22"/>
      <c r="HJY12" s="22"/>
      <c r="HJZ12" s="22"/>
      <c r="HKA12" s="22"/>
      <c r="HKB12" s="22"/>
      <c r="HKC12" s="22"/>
      <c r="HKD12" s="22"/>
      <c r="HKE12" s="22"/>
      <c r="HKF12" s="22"/>
      <c r="HKG12" s="22"/>
      <c r="HKH12" s="22"/>
      <c r="HKI12" s="22"/>
      <c r="HKJ12" s="22"/>
      <c r="HKK12" s="22"/>
      <c r="HKL12" s="22"/>
      <c r="HKM12" s="22"/>
      <c r="HKN12" s="22"/>
      <c r="HKO12" s="22"/>
      <c r="HKP12" s="22"/>
      <c r="HKQ12" s="22"/>
      <c r="HKR12" s="22"/>
      <c r="HKS12" s="22"/>
      <c r="HKT12" s="22"/>
      <c r="HKU12" s="22"/>
      <c r="HKV12" s="22"/>
      <c r="HKW12" s="22"/>
      <c r="HKX12" s="22"/>
      <c r="HKY12" s="22"/>
      <c r="HKZ12" s="22"/>
      <c r="HLA12" s="22"/>
      <c r="HLB12" s="22"/>
      <c r="HLC12" s="22"/>
      <c r="HLD12" s="22"/>
      <c r="HLE12" s="22"/>
      <c r="HLF12" s="22"/>
      <c r="HLG12" s="22"/>
      <c r="HLH12" s="22"/>
      <c r="HLI12" s="22"/>
      <c r="HLJ12" s="22"/>
      <c r="HLK12" s="22"/>
      <c r="HLL12" s="22"/>
      <c r="HLM12" s="22"/>
      <c r="HLN12" s="22"/>
      <c r="HLO12" s="22"/>
      <c r="HLP12" s="22"/>
      <c r="HLQ12" s="22"/>
      <c r="HLR12" s="22"/>
      <c r="HLS12" s="22"/>
      <c r="HLT12" s="22"/>
      <c r="HLU12" s="22"/>
      <c r="HLV12" s="22"/>
      <c r="HLW12" s="22"/>
      <c r="HLX12" s="22"/>
      <c r="HLY12" s="22"/>
      <c r="HLZ12" s="22"/>
      <c r="HMA12" s="22"/>
      <c r="HMB12" s="22"/>
      <c r="HMC12" s="22"/>
      <c r="HMD12" s="22"/>
      <c r="HME12" s="22"/>
      <c r="HMF12" s="22"/>
      <c r="HMG12" s="22"/>
      <c r="HMH12" s="22"/>
      <c r="HMI12" s="22"/>
      <c r="HMJ12" s="22"/>
      <c r="HMK12" s="22"/>
      <c r="HML12" s="22"/>
      <c r="HMM12" s="22"/>
      <c r="HMN12" s="22"/>
      <c r="HMO12" s="22"/>
      <c r="HMP12" s="22"/>
      <c r="HMQ12" s="22"/>
      <c r="HMR12" s="22"/>
      <c r="HMS12" s="22"/>
      <c r="HMT12" s="22"/>
      <c r="HMU12" s="22"/>
      <c r="HMV12" s="22"/>
      <c r="HMW12" s="22"/>
      <c r="HMX12" s="22"/>
      <c r="HMY12" s="22"/>
      <c r="HMZ12" s="22"/>
      <c r="HNA12" s="22"/>
      <c r="HNB12" s="22"/>
      <c r="HNC12" s="22"/>
      <c r="HND12" s="22"/>
      <c r="HNE12" s="22"/>
      <c r="HNF12" s="22"/>
      <c r="HNG12" s="22"/>
      <c r="HNH12" s="22"/>
      <c r="HNI12" s="22"/>
      <c r="HNJ12" s="22"/>
      <c r="HNK12" s="22"/>
      <c r="HNL12" s="22"/>
      <c r="HNM12" s="22"/>
      <c r="HNN12" s="22"/>
      <c r="HNO12" s="22"/>
      <c r="HNP12" s="22"/>
      <c r="HNQ12" s="22"/>
      <c r="HNR12" s="22"/>
      <c r="HNS12" s="22"/>
      <c r="HNT12" s="22"/>
      <c r="HNU12" s="22"/>
      <c r="HNV12" s="22"/>
      <c r="HNW12" s="22"/>
      <c r="HNX12" s="22"/>
      <c r="HNY12" s="22"/>
      <c r="HNZ12" s="22"/>
      <c r="HOA12" s="22"/>
      <c r="HOB12" s="22"/>
      <c r="HOC12" s="22"/>
      <c r="HOD12" s="22"/>
      <c r="HOE12" s="22"/>
      <c r="HOF12" s="22"/>
      <c r="HOG12" s="22"/>
      <c r="HOH12" s="22"/>
      <c r="HOI12" s="22"/>
      <c r="HOJ12" s="22"/>
      <c r="HOK12" s="22"/>
      <c r="HOL12" s="22"/>
      <c r="HOM12" s="22"/>
      <c r="HON12" s="22"/>
      <c r="HOO12" s="22"/>
      <c r="HOP12" s="22"/>
      <c r="HOQ12" s="22"/>
      <c r="HOR12" s="22"/>
      <c r="HOS12" s="22"/>
      <c r="HOT12" s="22"/>
      <c r="HOU12" s="22"/>
      <c r="HOV12" s="22"/>
      <c r="HOW12" s="22"/>
      <c r="HOX12" s="22"/>
      <c r="HOY12" s="22"/>
      <c r="HOZ12" s="22"/>
      <c r="HPA12" s="22"/>
      <c r="HPB12" s="22"/>
      <c r="HPC12" s="22"/>
      <c r="HPD12" s="22"/>
      <c r="HPE12" s="22"/>
      <c r="HPF12" s="22"/>
      <c r="HPG12" s="22"/>
      <c r="HPH12" s="22"/>
      <c r="HPI12" s="22"/>
      <c r="HPJ12" s="22"/>
      <c r="HPK12" s="22"/>
      <c r="HPL12" s="22"/>
      <c r="HPM12" s="22"/>
      <c r="HPN12" s="22"/>
      <c r="HPO12" s="22"/>
      <c r="HPP12" s="22"/>
      <c r="HPQ12" s="22"/>
      <c r="HPR12" s="22"/>
      <c r="HPS12" s="22"/>
      <c r="HPT12" s="22"/>
      <c r="HPU12" s="22"/>
      <c r="HPV12" s="22"/>
      <c r="HPW12" s="22"/>
      <c r="HPX12" s="22"/>
      <c r="HPY12" s="22"/>
      <c r="HPZ12" s="22"/>
      <c r="HQA12" s="22"/>
      <c r="HQB12" s="22"/>
      <c r="HQC12" s="22"/>
      <c r="HQD12" s="22"/>
      <c r="HQE12" s="22"/>
      <c r="HQF12" s="22"/>
      <c r="HQG12" s="22"/>
      <c r="HQH12" s="22"/>
      <c r="HQI12" s="22"/>
      <c r="HQJ12" s="22"/>
      <c r="HQK12" s="22"/>
      <c r="HQL12" s="22"/>
      <c r="HQM12" s="22"/>
      <c r="HQN12" s="22"/>
      <c r="HQO12" s="22"/>
      <c r="HQP12" s="22"/>
      <c r="HQQ12" s="22"/>
      <c r="HQR12" s="22"/>
      <c r="HQS12" s="22"/>
      <c r="HQT12" s="22"/>
      <c r="HQU12" s="22"/>
      <c r="HQV12" s="22"/>
      <c r="HQW12" s="22"/>
      <c r="HQX12" s="22"/>
      <c r="HQY12" s="22"/>
      <c r="HQZ12" s="22"/>
      <c r="HRA12" s="22"/>
      <c r="HRB12" s="22"/>
      <c r="HRC12" s="22"/>
      <c r="HRD12" s="22"/>
      <c r="HRE12" s="22"/>
      <c r="HRF12" s="22"/>
      <c r="HRG12" s="22"/>
      <c r="HRH12" s="22"/>
      <c r="HRI12" s="22"/>
      <c r="HRJ12" s="22"/>
      <c r="HRK12" s="22"/>
      <c r="HRL12" s="22"/>
      <c r="HRM12" s="22"/>
      <c r="HRN12" s="22"/>
      <c r="HRO12" s="22"/>
      <c r="HRP12" s="22"/>
      <c r="HRQ12" s="22"/>
      <c r="HRR12" s="22"/>
      <c r="HRS12" s="22"/>
      <c r="HRT12" s="22"/>
      <c r="HRU12" s="22"/>
      <c r="HRV12" s="22"/>
      <c r="HRW12" s="22"/>
      <c r="HRX12" s="22"/>
      <c r="HRY12" s="22"/>
      <c r="HRZ12" s="22"/>
      <c r="HSA12" s="22"/>
      <c r="HSB12" s="22"/>
      <c r="HSC12" s="22"/>
      <c r="HSD12" s="22"/>
      <c r="HSE12" s="22"/>
      <c r="HSF12" s="22"/>
      <c r="HSG12" s="22"/>
      <c r="HSH12" s="22"/>
      <c r="HSI12" s="22"/>
      <c r="HSJ12" s="22"/>
      <c r="HSK12" s="22"/>
      <c r="HSL12" s="22"/>
      <c r="HSM12" s="22"/>
      <c r="HSN12" s="22"/>
      <c r="HSO12" s="22"/>
      <c r="HSP12" s="22"/>
      <c r="HSQ12" s="22"/>
      <c r="HSR12" s="22"/>
      <c r="HSS12" s="22"/>
      <c r="HST12" s="22"/>
      <c r="HSU12" s="22"/>
      <c r="HSV12" s="22"/>
      <c r="HSW12" s="22"/>
      <c r="HSX12" s="22"/>
      <c r="HSY12" s="22"/>
      <c r="HSZ12" s="22"/>
      <c r="HTA12" s="22"/>
      <c r="HTB12" s="22"/>
      <c r="HTC12" s="22"/>
      <c r="HTD12" s="22"/>
      <c r="HTE12" s="22"/>
      <c r="HTF12" s="22"/>
      <c r="HTG12" s="22"/>
      <c r="HTH12" s="22"/>
      <c r="HTI12" s="22"/>
      <c r="HTJ12" s="22"/>
      <c r="HTK12" s="22"/>
      <c r="HTL12" s="22"/>
      <c r="HTM12" s="22"/>
      <c r="HTN12" s="22"/>
      <c r="HTO12" s="22"/>
      <c r="HTP12" s="22"/>
      <c r="HTQ12" s="22"/>
      <c r="HTR12" s="22"/>
      <c r="HTS12" s="22"/>
      <c r="HTT12" s="22"/>
      <c r="HTU12" s="22"/>
      <c r="HTV12" s="22"/>
      <c r="HTW12" s="22"/>
      <c r="HTX12" s="22"/>
      <c r="HTY12" s="22"/>
      <c r="HTZ12" s="22"/>
      <c r="HUA12" s="22"/>
      <c r="HUB12" s="22"/>
      <c r="HUC12" s="22"/>
      <c r="HUD12" s="22"/>
      <c r="HUE12" s="22"/>
      <c r="HUF12" s="22"/>
      <c r="HUG12" s="22"/>
      <c r="HUH12" s="22"/>
      <c r="HUI12" s="22"/>
      <c r="HUJ12" s="22"/>
      <c r="HUK12" s="22"/>
      <c r="HUL12" s="22"/>
      <c r="HUM12" s="22"/>
      <c r="HUN12" s="22"/>
      <c r="HUO12" s="22"/>
      <c r="HUP12" s="22"/>
      <c r="HUQ12" s="22"/>
      <c r="HUR12" s="22"/>
      <c r="HUS12" s="22"/>
      <c r="HUT12" s="22"/>
      <c r="HUU12" s="22"/>
      <c r="HUV12" s="22"/>
      <c r="HUW12" s="22"/>
      <c r="HUX12" s="22"/>
      <c r="HUY12" s="22"/>
      <c r="HUZ12" s="22"/>
      <c r="HVA12" s="22"/>
      <c r="HVB12" s="22"/>
      <c r="HVC12" s="22"/>
      <c r="HVD12" s="22"/>
      <c r="HVE12" s="22"/>
      <c r="HVF12" s="22"/>
      <c r="HVG12" s="22"/>
      <c r="HVH12" s="22"/>
      <c r="HVI12" s="22"/>
      <c r="HVJ12" s="22"/>
      <c r="HVK12" s="22"/>
      <c r="HVL12" s="22"/>
      <c r="HVM12" s="22"/>
      <c r="HVN12" s="22"/>
      <c r="HVO12" s="22"/>
      <c r="HVP12" s="22"/>
      <c r="HVQ12" s="22"/>
      <c r="HVR12" s="22"/>
      <c r="HVS12" s="22"/>
      <c r="HVT12" s="22"/>
      <c r="HVU12" s="22"/>
      <c r="HVV12" s="22"/>
      <c r="HVW12" s="22"/>
      <c r="HVX12" s="22"/>
      <c r="HVY12" s="22"/>
      <c r="HVZ12" s="22"/>
      <c r="HWA12" s="22"/>
      <c r="HWB12" s="22"/>
      <c r="HWC12" s="22"/>
      <c r="HWD12" s="22"/>
      <c r="HWE12" s="22"/>
      <c r="HWF12" s="22"/>
      <c r="HWG12" s="22"/>
      <c r="HWH12" s="22"/>
      <c r="HWI12" s="22"/>
      <c r="HWJ12" s="22"/>
      <c r="HWK12" s="22"/>
      <c r="HWL12" s="22"/>
      <c r="HWM12" s="22"/>
      <c r="HWN12" s="22"/>
      <c r="HWO12" s="22"/>
      <c r="HWP12" s="22"/>
      <c r="HWQ12" s="22"/>
      <c r="HWR12" s="22"/>
      <c r="HWS12" s="22"/>
      <c r="HWT12" s="22"/>
      <c r="HWU12" s="22"/>
      <c r="HWV12" s="22"/>
      <c r="HWW12" s="22"/>
      <c r="HWX12" s="22"/>
      <c r="HWY12" s="22"/>
      <c r="HWZ12" s="22"/>
      <c r="HXA12" s="22"/>
      <c r="HXB12" s="22"/>
      <c r="HXC12" s="22"/>
      <c r="HXD12" s="22"/>
      <c r="HXE12" s="22"/>
      <c r="HXF12" s="22"/>
      <c r="HXG12" s="22"/>
      <c r="HXH12" s="22"/>
      <c r="HXI12" s="22"/>
      <c r="HXJ12" s="22"/>
      <c r="HXK12" s="22"/>
      <c r="HXL12" s="22"/>
      <c r="HXM12" s="22"/>
      <c r="HXN12" s="22"/>
      <c r="HXO12" s="22"/>
      <c r="HXP12" s="22"/>
      <c r="HXQ12" s="22"/>
      <c r="HXR12" s="22"/>
      <c r="HXS12" s="22"/>
      <c r="HXT12" s="22"/>
      <c r="HXU12" s="22"/>
      <c r="HXV12" s="22"/>
      <c r="HXW12" s="22"/>
      <c r="HXX12" s="22"/>
      <c r="HXY12" s="22"/>
      <c r="HXZ12" s="22"/>
      <c r="HYA12" s="22"/>
      <c r="HYB12" s="22"/>
      <c r="HYC12" s="22"/>
      <c r="HYD12" s="22"/>
      <c r="HYE12" s="22"/>
      <c r="HYF12" s="22"/>
      <c r="HYG12" s="22"/>
      <c r="HYH12" s="22"/>
      <c r="HYI12" s="22"/>
      <c r="HYJ12" s="22"/>
      <c r="HYK12" s="22"/>
      <c r="HYL12" s="22"/>
      <c r="HYM12" s="22"/>
      <c r="HYN12" s="22"/>
      <c r="HYO12" s="22"/>
      <c r="HYP12" s="22"/>
      <c r="HYQ12" s="22"/>
      <c r="HYR12" s="22"/>
      <c r="HYS12" s="22"/>
      <c r="HYT12" s="22"/>
      <c r="HYU12" s="22"/>
      <c r="HYV12" s="22"/>
      <c r="HYW12" s="22"/>
      <c r="HYX12" s="22"/>
      <c r="HYY12" s="22"/>
      <c r="HYZ12" s="22"/>
      <c r="HZA12" s="22"/>
      <c r="HZB12" s="22"/>
      <c r="HZC12" s="22"/>
      <c r="HZD12" s="22"/>
      <c r="HZE12" s="22"/>
      <c r="HZF12" s="22"/>
      <c r="HZG12" s="22"/>
      <c r="HZH12" s="22"/>
      <c r="HZI12" s="22"/>
      <c r="HZJ12" s="22"/>
      <c r="HZK12" s="22"/>
      <c r="HZL12" s="22"/>
      <c r="HZM12" s="22"/>
      <c r="HZN12" s="22"/>
      <c r="HZO12" s="22"/>
      <c r="HZP12" s="22"/>
      <c r="HZQ12" s="22"/>
      <c r="HZR12" s="22"/>
      <c r="HZS12" s="22"/>
      <c r="HZT12" s="22"/>
      <c r="HZU12" s="22"/>
      <c r="HZV12" s="22"/>
      <c r="HZW12" s="22"/>
      <c r="HZX12" s="22"/>
      <c r="HZY12" s="22"/>
      <c r="HZZ12" s="22"/>
      <c r="IAA12" s="22"/>
      <c r="IAB12" s="22"/>
      <c r="IAC12" s="22"/>
      <c r="IAD12" s="22"/>
      <c r="IAE12" s="22"/>
      <c r="IAF12" s="22"/>
      <c r="IAG12" s="22"/>
      <c r="IAH12" s="22"/>
      <c r="IAI12" s="22"/>
      <c r="IAJ12" s="22"/>
      <c r="IAK12" s="22"/>
      <c r="IAL12" s="22"/>
      <c r="IAM12" s="22"/>
      <c r="IAN12" s="22"/>
      <c r="IAO12" s="22"/>
      <c r="IAP12" s="22"/>
      <c r="IAQ12" s="22"/>
      <c r="IAR12" s="22"/>
      <c r="IAS12" s="22"/>
      <c r="IAT12" s="22"/>
      <c r="IAU12" s="22"/>
      <c r="IAV12" s="22"/>
      <c r="IAW12" s="22"/>
      <c r="IAX12" s="22"/>
      <c r="IAY12" s="22"/>
      <c r="IAZ12" s="22"/>
      <c r="IBA12" s="22"/>
      <c r="IBB12" s="22"/>
      <c r="IBC12" s="22"/>
      <c r="IBD12" s="22"/>
      <c r="IBE12" s="22"/>
      <c r="IBF12" s="22"/>
      <c r="IBG12" s="22"/>
      <c r="IBH12" s="22"/>
      <c r="IBI12" s="22"/>
      <c r="IBJ12" s="22"/>
      <c r="IBK12" s="22"/>
      <c r="IBL12" s="22"/>
      <c r="IBM12" s="22"/>
      <c r="IBN12" s="22"/>
      <c r="IBO12" s="22"/>
      <c r="IBP12" s="22"/>
      <c r="IBQ12" s="22"/>
      <c r="IBR12" s="22"/>
      <c r="IBS12" s="22"/>
      <c r="IBT12" s="22"/>
      <c r="IBU12" s="22"/>
      <c r="IBV12" s="22"/>
      <c r="IBW12" s="22"/>
      <c r="IBX12" s="22"/>
      <c r="IBY12" s="22"/>
      <c r="IBZ12" s="22"/>
      <c r="ICA12" s="22"/>
      <c r="ICB12" s="22"/>
      <c r="ICC12" s="22"/>
      <c r="ICD12" s="22"/>
      <c r="ICE12" s="22"/>
      <c r="ICF12" s="22"/>
      <c r="ICG12" s="22"/>
      <c r="ICH12" s="22"/>
      <c r="ICI12" s="22"/>
      <c r="ICJ12" s="22"/>
      <c r="ICK12" s="22"/>
      <c r="ICL12" s="22"/>
      <c r="ICM12" s="22"/>
      <c r="ICN12" s="22"/>
      <c r="ICO12" s="22"/>
      <c r="ICP12" s="22"/>
      <c r="ICQ12" s="22"/>
      <c r="ICR12" s="22"/>
      <c r="ICS12" s="22"/>
      <c r="ICT12" s="22"/>
      <c r="ICU12" s="22"/>
      <c r="ICV12" s="22"/>
      <c r="ICW12" s="22"/>
      <c r="ICX12" s="22"/>
      <c r="ICY12" s="22"/>
      <c r="ICZ12" s="22"/>
      <c r="IDA12" s="22"/>
      <c r="IDB12" s="22"/>
      <c r="IDC12" s="22"/>
      <c r="IDD12" s="22"/>
      <c r="IDE12" s="22"/>
      <c r="IDF12" s="22"/>
      <c r="IDG12" s="22"/>
      <c r="IDH12" s="22"/>
      <c r="IDI12" s="22"/>
      <c r="IDJ12" s="22"/>
      <c r="IDK12" s="22"/>
      <c r="IDL12" s="22"/>
      <c r="IDM12" s="22"/>
      <c r="IDN12" s="22"/>
      <c r="IDO12" s="22"/>
      <c r="IDP12" s="22"/>
      <c r="IDQ12" s="22"/>
      <c r="IDR12" s="22"/>
      <c r="IDS12" s="22"/>
      <c r="IDT12" s="22"/>
      <c r="IDU12" s="22"/>
      <c r="IDV12" s="22"/>
      <c r="IDW12" s="22"/>
      <c r="IDX12" s="22"/>
      <c r="IDY12" s="22"/>
      <c r="IDZ12" s="22"/>
      <c r="IEA12" s="22"/>
      <c r="IEB12" s="22"/>
      <c r="IEC12" s="22"/>
      <c r="IED12" s="22"/>
      <c r="IEE12" s="22"/>
      <c r="IEF12" s="22"/>
      <c r="IEG12" s="22"/>
      <c r="IEH12" s="22"/>
      <c r="IEI12" s="22"/>
      <c r="IEJ12" s="22"/>
      <c r="IEK12" s="22"/>
      <c r="IEL12" s="22"/>
      <c r="IEM12" s="22"/>
      <c r="IEN12" s="22"/>
      <c r="IEO12" s="22"/>
      <c r="IEP12" s="22"/>
      <c r="IEQ12" s="22"/>
      <c r="IER12" s="22"/>
      <c r="IES12" s="22"/>
      <c r="IET12" s="22"/>
      <c r="IEU12" s="22"/>
      <c r="IEV12" s="22"/>
      <c r="IEW12" s="22"/>
      <c r="IEX12" s="22"/>
      <c r="IEY12" s="22"/>
      <c r="IEZ12" s="22"/>
      <c r="IFA12" s="22"/>
      <c r="IFB12" s="22"/>
      <c r="IFC12" s="22"/>
      <c r="IFD12" s="22"/>
      <c r="IFE12" s="22"/>
      <c r="IFF12" s="22"/>
      <c r="IFG12" s="22"/>
      <c r="IFH12" s="22"/>
      <c r="IFI12" s="22"/>
      <c r="IFJ12" s="22"/>
      <c r="IFK12" s="22"/>
      <c r="IFL12" s="22"/>
      <c r="IFM12" s="22"/>
      <c r="IFN12" s="22"/>
      <c r="IFO12" s="22"/>
      <c r="IFP12" s="22"/>
      <c r="IFQ12" s="22"/>
      <c r="IFR12" s="22"/>
      <c r="IFS12" s="22"/>
      <c r="IFT12" s="22"/>
      <c r="IFU12" s="22"/>
      <c r="IFV12" s="22"/>
      <c r="IFW12" s="22"/>
      <c r="IFX12" s="22"/>
      <c r="IFY12" s="22"/>
      <c r="IFZ12" s="22"/>
      <c r="IGA12" s="22"/>
      <c r="IGB12" s="22"/>
      <c r="IGC12" s="22"/>
      <c r="IGD12" s="22"/>
      <c r="IGE12" s="22"/>
      <c r="IGF12" s="22"/>
      <c r="IGG12" s="22"/>
      <c r="IGH12" s="22"/>
      <c r="IGI12" s="22"/>
      <c r="IGJ12" s="22"/>
      <c r="IGK12" s="22"/>
      <c r="IGL12" s="22"/>
      <c r="IGM12" s="22"/>
      <c r="IGN12" s="22"/>
      <c r="IGO12" s="22"/>
      <c r="IGP12" s="22"/>
      <c r="IGQ12" s="22"/>
      <c r="IGR12" s="22"/>
      <c r="IGS12" s="22"/>
      <c r="IGT12" s="22"/>
      <c r="IGU12" s="22"/>
      <c r="IGV12" s="22"/>
      <c r="IGW12" s="22"/>
      <c r="IGX12" s="22"/>
      <c r="IGY12" s="22"/>
      <c r="IGZ12" s="22"/>
      <c r="IHA12" s="22"/>
      <c r="IHB12" s="22"/>
      <c r="IHC12" s="22"/>
      <c r="IHD12" s="22"/>
      <c r="IHE12" s="22"/>
      <c r="IHF12" s="22"/>
      <c r="IHG12" s="22"/>
      <c r="IHH12" s="22"/>
      <c r="IHI12" s="22"/>
      <c r="IHJ12" s="22"/>
      <c r="IHK12" s="22"/>
      <c r="IHL12" s="22"/>
      <c r="IHM12" s="22"/>
      <c r="IHN12" s="22"/>
      <c r="IHO12" s="22"/>
      <c r="IHP12" s="22"/>
      <c r="IHQ12" s="22"/>
      <c r="IHR12" s="22"/>
      <c r="IHS12" s="22"/>
      <c r="IHT12" s="22"/>
      <c r="IHU12" s="22"/>
      <c r="IHV12" s="22"/>
      <c r="IHW12" s="22"/>
      <c r="IHX12" s="22"/>
      <c r="IHY12" s="22"/>
      <c r="IHZ12" s="22"/>
      <c r="IIA12" s="22"/>
      <c r="IIB12" s="22"/>
      <c r="IIC12" s="22"/>
      <c r="IID12" s="22"/>
      <c r="IIE12" s="22"/>
      <c r="IIF12" s="22"/>
      <c r="IIG12" s="22"/>
      <c r="IIH12" s="22"/>
      <c r="III12" s="22"/>
      <c r="IIJ12" s="22"/>
      <c r="IIK12" s="22"/>
      <c r="IIL12" s="22"/>
      <c r="IIM12" s="22"/>
      <c r="IIN12" s="22"/>
      <c r="IIO12" s="22"/>
      <c r="IIP12" s="22"/>
      <c r="IIQ12" s="22"/>
      <c r="IIR12" s="22"/>
      <c r="IIS12" s="22"/>
      <c r="IIT12" s="22"/>
      <c r="IIU12" s="22"/>
      <c r="IIV12" s="22"/>
      <c r="IIW12" s="22"/>
      <c r="IIX12" s="22"/>
      <c r="IIY12" s="22"/>
      <c r="IIZ12" s="22"/>
      <c r="IJA12" s="22"/>
      <c r="IJB12" s="22"/>
      <c r="IJC12" s="22"/>
      <c r="IJD12" s="22"/>
      <c r="IJE12" s="22"/>
      <c r="IJF12" s="22"/>
      <c r="IJG12" s="22"/>
      <c r="IJH12" s="22"/>
      <c r="IJI12" s="22"/>
      <c r="IJJ12" s="22"/>
      <c r="IJK12" s="22"/>
      <c r="IJL12" s="22"/>
      <c r="IJM12" s="22"/>
      <c r="IJN12" s="22"/>
      <c r="IJO12" s="22"/>
      <c r="IJP12" s="22"/>
      <c r="IJQ12" s="22"/>
      <c r="IJR12" s="22"/>
      <c r="IJS12" s="22"/>
      <c r="IJT12" s="22"/>
      <c r="IJU12" s="22"/>
      <c r="IJV12" s="22"/>
      <c r="IJW12" s="22"/>
      <c r="IJX12" s="22"/>
      <c r="IJY12" s="22"/>
      <c r="IJZ12" s="22"/>
      <c r="IKA12" s="22"/>
      <c r="IKB12" s="22"/>
      <c r="IKC12" s="22"/>
      <c r="IKD12" s="22"/>
      <c r="IKE12" s="22"/>
      <c r="IKF12" s="22"/>
      <c r="IKG12" s="22"/>
      <c r="IKH12" s="22"/>
      <c r="IKI12" s="22"/>
      <c r="IKJ12" s="22"/>
      <c r="IKK12" s="22"/>
      <c r="IKL12" s="22"/>
      <c r="IKM12" s="22"/>
      <c r="IKN12" s="22"/>
      <c r="IKO12" s="22"/>
      <c r="IKP12" s="22"/>
      <c r="IKQ12" s="22"/>
      <c r="IKR12" s="22"/>
      <c r="IKS12" s="22"/>
      <c r="IKT12" s="22"/>
      <c r="IKU12" s="22"/>
      <c r="IKV12" s="22"/>
      <c r="IKW12" s="22"/>
      <c r="IKX12" s="22"/>
      <c r="IKY12" s="22"/>
      <c r="IKZ12" s="22"/>
      <c r="ILA12" s="22"/>
      <c r="ILB12" s="22"/>
      <c r="ILC12" s="22"/>
      <c r="ILD12" s="22"/>
      <c r="ILE12" s="22"/>
      <c r="ILF12" s="22"/>
      <c r="ILG12" s="22"/>
      <c r="ILH12" s="22"/>
      <c r="ILI12" s="22"/>
      <c r="ILJ12" s="22"/>
      <c r="ILK12" s="22"/>
      <c r="ILL12" s="22"/>
      <c r="ILM12" s="22"/>
      <c r="ILN12" s="22"/>
      <c r="ILO12" s="22"/>
      <c r="ILP12" s="22"/>
      <c r="ILQ12" s="22"/>
      <c r="ILR12" s="22"/>
      <c r="ILS12" s="22"/>
      <c r="ILT12" s="22"/>
      <c r="ILU12" s="22"/>
      <c r="ILV12" s="22"/>
      <c r="ILW12" s="22"/>
      <c r="ILX12" s="22"/>
      <c r="ILY12" s="22"/>
      <c r="ILZ12" s="22"/>
      <c r="IMA12" s="22"/>
      <c r="IMB12" s="22"/>
      <c r="IMC12" s="22"/>
      <c r="IMD12" s="22"/>
      <c r="IME12" s="22"/>
      <c r="IMF12" s="22"/>
      <c r="IMG12" s="22"/>
      <c r="IMH12" s="22"/>
      <c r="IMI12" s="22"/>
      <c r="IMJ12" s="22"/>
      <c r="IMK12" s="22"/>
      <c r="IML12" s="22"/>
      <c r="IMM12" s="22"/>
      <c r="IMN12" s="22"/>
      <c r="IMO12" s="22"/>
      <c r="IMP12" s="22"/>
      <c r="IMQ12" s="22"/>
      <c r="IMR12" s="22"/>
      <c r="IMS12" s="22"/>
      <c r="IMT12" s="22"/>
      <c r="IMU12" s="22"/>
      <c r="IMV12" s="22"/>
      <c r="IMW12" s="22"/>
      <c r="IMX12" s="22"/>
      <c r="IMY12" s="22"/>
      <c r="IMZ12" s="22"/>
      <c r="INA12" s="22"/>
      <c r="INB12" s="22"/>
      <c r="INC12" s="22"/>
      <c r="IND12" s="22"/>
      <c r="INE12" s="22"/>
      <c r="INF12" s="22"/>
      <c r="ING12" s="22"/>
      <c r="INH12" s="22"/>
      <c r="INI12" s="22"/>
      <c r="INJ12" s="22"/>
      <c r="INK12" s="22"/>
      <c r="INL12" s="22"/>
      <c r="INM12" s="22"/>
      <c r="INN12" s="22"/>
      <c r="INO12" s="22"/>
      <c r="INP12" s="22"/>
      <c r="INQ12" s="22"/>
      <c r="INR12" s="22"/>
      <c r="INS12" s="22"/>
      <c r="INT12" s="22"/>
      <c r="INU12" s="22"/>
      <c r="INV12" s="22"/>
      <c r="INW12" s="22"/>
      <c r="INX12" s="22"/>
      <c r="INY12" s="22"/>
      <c r="INZ12" s="22"/>
      <c r="IOA12" s="22"/>
      <c r="IOB12" s="22"/>
      <c r="IOC12" s="22"/>
      <c r="IOD12" s="22"/>
      <c r="IOE12" s="22"/>
      <c r="IOF12" s="22"/>
      <c r="IOG12" s="22"/>
      <c r="IOH12" s="22"/>
      <c r="IOI12" s="22"/>
      <c r="IOJ12" s="22"/>
      <c r="IOK12" s="22"/>
      <c r="IOL12" s="22"/>
      <c r="IOM12" s="22"/>
      <c r="ION12" s="22"/>
      <c r="IOO12" s="22"/>
      <c r="IOP12" s="22"/>
      <c r="IOQ12" s="22"/>
      <c r="IOR12" s="22"/>
      <c r="IOS12" s="22"/>
      <c r="IOT12" s="22"/>
      <c r="IOU12" s="22"/>
      <c r="IOV12" s="22"/>
      <c r="IOW12" s="22"/>
      <c r="IOX12" s="22"/>
      <c r="IOY12" s="22"/>
      <c r="IOZ12" s="22"/>
      <c r="IPA12" s="22"/>
      <c r="IPB12" s="22"/>
      <c r="IPC12" s="22"/>
      <c r="IPD12" s="22"/>
      <c r="IPE12" s="22"/>
      <c r="IPF12" s="22"/>
      <c r="IPG12" s="22"/>
      <c r="IPH12" s="22"/>
      <c r="IPI12" s="22"/>
      <c r="IPJ12" s="22"/>
      <c r="IPK12" s="22"/>
      <c r="IPL12" s="22"/>
      <c r="IPM12" s="22"/>
      <c r="IPN12" s="22"/>
      <c r="IPO12" s="22"/>
      <c r="IPP12" s="22"/>
      <c r="IPQ12" s="22"/>
      <c r="IPR12" s="22"/>
      <c r="IPS12" s="22"/>
      <c r="IPT12" s="22"/>
      <c r="IPU12" s="22"/>
      <c r="IPV12" s="22"/>
      <c r="IPW12" s="22"/>
      <c r="IPX12" s="22"/>
      <c r="IPY12" s="22"/>
      <c r="IPZ12" s="22"/>
      <c r="IQA12" s="22"/>
      <c r="IQB12" s="22"/>
      <c r="IQC12" s="22"/>
      <c r="IQD12" s="22"/>
      <c r="IQE12" s="22"/>
      <c r="IQF12" s="22"/>
      <c r="IQG12" s="22"/>
      <c r="IQH12" s="22"/>
      <c r="IQI12" s="22"/>
      <c r="IQJ12" s="22"/>
      <c r="IQK12" s="22"/>
      <c r="IQL12" s="22"/>
      <c r="IQM12" s="22"/>
      <c r="IQN12" s="22"/>
      <c r="IQO12" s="22"/>
      <c r="IQP12" s="22"/>
      <c r="IQQ12" s="22"/>
      <c r="IQR12" s="22"/>
      <c r="IQS12" s="22"/>
      <c r="IQT12" s="22"/>
      <c r="IQU12" s="22"/>
      <c r="IQV12" s="22"/>
      <c r="IQW12" s="22"/>
      <c r="IQX12" s="22"/>
      <c r="IQY12" s="22"/>
      <c r="IQZ12" s="22"/>
      <c r="IRA12" s="22"/>
      <c r="IRB12" s="22"/>
      <c r="IRC12" s="22"/>
      <c r="IRD12" s="22"/>
      <c r="IRE12" s="22"/>
      <c r="IRF12" s="22"/>
      <c r="IRG12" s="22"/>
      <c r="IRH12" s="22"/>
      <c r="IRI12" s="22"/>
      <c r="IRJ12" s="22"/>
      <c r="IRK12" s="22"/>
      <c r="IRL12" s="22"/>
      <c r="IRM12" s="22"/>
      <c r="IRN12" s="22"/>
      <c r="IRO12" s="22"/>
      <c r="IRP12" s="22"/>
      <c r="IRQ12" s="22"/>
      <c r="IRR12" s="22"/>
      <c r="IRS12" s="22"/>
      <c r="IRT12" s="22"/>
      <c r="IRU12" s="22"/>
      <c r="IRV12" s="22"/>
      <c r="IRW12" s="22"/>
      <c r="IRX12" s="22"/>
      <c r="IRY12" s="22"/>
      <c r="IRZ12" s="22"/>
      <c r="ISA12" s="22"/>
      <c r="ISB12" s="22"/>
      <c r="ISC12" s="22"/>
      <c r="ISD12" s="22"/>
      <c r="ISE12" s="22"/>
      <c r="ISF12" s="22"/>
      <c r="ISG12" s="22"/>
      <c r="ISH12" s="22"/>
      <c r="ISI12" s="22"/>
      <c r="ISJ12" s="22"/>
      <c r="ISK12" s="22"/>
      <c r="ISL12" s="22"/>
      <c r="ISM12" s="22"/>
      <c r="ISN12" s="22"/>
      <c r="ISO12" s="22"/>
      <c r="ISP12" s="22"/>
      <c r="ISQ12" s="22"/>
      <c r="ISR12" s="22"/>
      <c r="ISS12" s="22"/>
      <c r="IST12" s="22"/>
      <c r="ISU12" s="22"/>
      <c r="ISV12" s="22"/>
      <c r="ISW12" s="22"/>
      <c r="ISX12" s="22"/>
      <c r="ISY12" s="22"/>
      <c r="ISZ12" s="22"/>
      <c r="ITA12" s="22"/>
      <c r="ITB12" s="22"/>
      <c r="ITC12" s="22"/>
      <c r="ITD12" s="22"/>
      <c r="ITE12" s="22"/>
      <c r="ITF12" s="22"/>
      <c r="ITG12" s="22"/>
      <c r="ITH12" s="22"/>
      <c r="ITI12" s="22"/>
      <c r="ITJ12" s="22"/>
      <c r="ITK12" s="22"/>
      <c r="ITL12" s="22"/>
      <c r="ITM12" s="22"/>
      <c r="ITN12" s="22"/>
      <c r="ITO12" s="22"/>
      <c r="ITP12" s="22"/>
      <c r="ITQ12" s="22"/>
      <c r="ITR12" s="22"/>
      <c r="ITS12" s="22"/>
      <c r="ITT12" s="22"/>
      <c r="ITU12" s="22"/>
      <c r="ITV12" s="22"/>
      <c r="ITW12" s="22"/>
      <c r="ITX12" s="22"/>
      <c r="ITY12" s="22"/>
      <c r="ITZ12" s="22"/>
      <c r="IUA12" s="22"/>
      <c r="IUB12" s="22"/>
      <c r="IUC12" s="22"/>
      <c r="IUD12" s="22"/>
      <c r="IUE12" s="22"/>
      <c r="IUF12" s="22"/>
      <c r="IUG12" s="22"/>
      <c r="IUH12" s="22"/>
      <c r="IUI12" s="22"/>
      <c r="IUJ12" s="22"/>
      <c r="IUK12" s="22"/>
      <c r="IUL12" s="22"/>
      <c r="IUM12" s="22"/>
      <c r="IUN12" s="22"/>
      <c r="IUO12" s="22"/>
      <c r="IUP12" s="22"/>
      <c r="IUQ12" s="22"/>
      <c r="IUR12" s="22"/>
      <c r="IUS12" s="22"/>
      <c r="IUT12" s="22"/>
      <c r="IUU12" s="22"/>
      <c r="IUV12" s="22"/>
      <c r="IUW12" s="22"/>
      <c r="IUX12" s="22"/>
      <c r="IUY12" s="22"/>
      <c r="IUZ12" s="22"/>
      <c r="IVA12" s="22"/>
      <c r="IVB12" s="22"/>
      <c r="IVC12" s="22"/>
      <c r="IVD12" s="22"/>
      <c r="IVE12" s="22"/>
      <c r="IVF12" s="22"/>
      <c r="IVG12" s="22"/>
      <c r="IVH12" s="22"/>
      <c r="IVI12" s="22"/>
      <c r="IVJ12" s="22"/>
      <c r="IVK12" s="22"/>
      <c r="IVL12" s="22"/>
      <c r="IVM12" s="22"/>
      <c r="IVN12" s="22"/>
      <c r="IVO12" s="22"/>
      <c r="IVP12" s="22"/>
      <c r="IVQ12" s="22"/>
      <c r="IVR12" s="22"/>
      <c r="IVS12" s="22"/>
      <c r="IVT12" s="22"/>
      <c r="IVU12" s="22"/>
      <c r="IVV12" s="22"/>
      <c r="IVW12" s="22"/>
      <c r="IVX12" s="22"/>
      <c r="IVY12" s="22"/>
      <c r="IVZ12" s="22"/>
      <c r="IWA12" s="22"/>
      <c r="IWB12" s="22"/>
      <c r="IWC12" s="22"/>
      <c r="IWD12" s="22"/>
      <c r="IWE12" s="22"/>
      <c r="IWF12" s="22"/>
      <c r="IWG12" s="22"/>
      <c r="IWH12" s="22"/>
      <c r="IWI12" s="22"/>
      <c r="IWJ12" s="22"/>
      <c r="IWK12" s="22"/>
      <c r="IWL12" s="22"/>
      <c r="IWM12" s="22"/>
      <c r="IWN12" s="22"/>
      <c r="IWO12" s="22"/>
      <c r="IWP12" s="22"/>
      <c r="IWQ12" s="22"/>
      <c r="IWR12" s="22"/>
      <c r="IWS12" s="22"/>
      <c r="IWT12" s="22"/>
      <c r="IWU12" s="22"/>
      <c r="IWV12" s="22"/>
      <c r="IWW12" s="22"/>
      <c r="IWX12" s="22"/>
      <c r="IWY12" s="22"/>
      <c r="IWZ12" s="22"/>
      <c r="IXA12" s="22"/>
      <c r="IXB12" s="22"/>
      <c r="IXC12" s="22"/>
      <c r="IXD12" s="22"/>
      <c r="IXE12" s="22"/>
      <c r="IXF12" s="22"/>
      <c r="IXG12" s="22"/>
      <c r="IXH12" s="22"/>
      <c r="IXI12" s="22"/>
      <c r="IXJ12" s="22"/>
      <c r="IXK12" s="22"/>
      <c r="IXL12" s="22"/>
      <c r="IXM12" s="22"/>
      <c r="IXN12" s="22"/>
      <c r="IXO12" s="22"/>
      <c r="IXP12" s="22"/>
      <c r="IXQ12" s="22"/>
      <c r="IXR12" s="22"/>
      <c r="IXS12" s="22"/>
      <c r="IXT12" s="22"/>
      <c r="IXU12" s="22"/>
      <c r="IXV12" s="22"/>
      <c r="IXW12" s="22"/>
      <c r="IXX12" s="22"/>
      <c r="IXY12" s="22"/>
      <c r="IXZ12" s="22"/>
      <c r="IYA12" s="22"/>
      <c r="IYB12" s="22"/>
      <c r="IYC12" s="22"/>
      <c r="IYD12" s="22"/>
      <c r="IYE12" s="22"/>
      <c r="IYF12" s="22"/>
      <c r="IYG12" s="22"/>
      <c r="IYH12" s="22"/>
      <c r="IYI12" s="22"/>
      <c r="IYJ12" s="22"/>
      <c r="IYK12" s="22"/>
      <c r="IYL12" s="22"/>
      <c r="IYM12" s="22"/>
      <c r="IYN12" s="22"/>
      <c r="IYO12" s="22"/>
      <c r="IYP12" s="22"/>
      <c r="IYQ12" s="22"/>
      <c r="IYR12" s="22"/>
      <c r="IYS12" s="22"/>
      <c r="IYT12" s="22"/>
      <c r="IYU12" s="22"/>
      <c r="IYV12" s="22"/>
      <c r="IYW12" s="22"/>
      <c r="IYX12" s="22"/>
      <c r="IYY12" s="22"/>
      <c r="IYZ12" s="22"/>
      <c r="IZA12" s="22"/>
      <c r="IZB12" s="22"/>
      <c r="IZC12" s="22"/>
      <c r="IZD12" s="22"/>
      <c r="IZE12" s="22"/>
      <c r="IZF12" s="22"/>
      <c r="IZG12" s="22"/>
      <c r="IZH12" s="22"/>
      <c r="IZI12" s="22"/>
      <c r="IZJ12" s="22"/>
      <c r="IZK12" s="22"/>
      <c r="IZL12" s="22"/>
      <c r="IZM12" s="22"/>
      <c r="IZN12" s="22"/>
      <c r="IZO12" s="22"/>
      <c r="IZP12" s="22"/>
      <c r="IZQ12" s="22"/>
      <c r="IZR12" s="22"/>
      <c r="IZS12" s="22"/>
      <c r="IZT12" s="22"/>
      <c r="IZU12" s="22"/>
      <c r="IZV12" s="22"/>
      <c r="IZW12" s="22"/>
      <c r="IZX12" s="22"/>
      <c r="IZY12" s="22"/>
      <c r="IZZ12" s="22"/>
      <c r="JAA12" s="22"/>
      <c r="JAB12" s="22"/>
      <c r="JAC12" s="22"/>
      <c r="JAD12" s="22"/>
      <c r="JAE12" s="22"/>
      <c r="JAF12" s="22"/>
      <c r="JAG12" s="22"/>
      <c r="JAH12" s="22"/>
      <c r="JAI12" s="22"/>
      <c r="JAJ12" s="22"/>
      <c r="JAK12" s="22"/>
      <c r="JAL12" s="22"/>
      <c r="JAM12" s="22"/>
      <c r="JAN12" s="22"/>
      <c r="JAO12" s="22"/>
      <c r="JAP12" s="22"/>
      <c r="JAQ12" s="22"/>
      <c r="JAR12" s="22"/>
      <c r="JAS12" s="22"/>
      <c r="JAT12" s="22"/>
      <c r="JAU12" s="22"/>
      <c r="JAV12" s="22"/>
      <c r="JAW12" s="22"/>
      <c r="JAX12" s="22"/>
      <c r="JAY12" s="22"/>
      <c r="JAZ12" s="22"/>
      <c r="JBA12" s="22"/>
      <c r="JBB12" s="22"/>
      <c r="JBC12" s="22"/>
      <c r="JBD12" s="22"/>
      <c r="JBE12" s="22"/>
      <c r="JBF12" s="22"/>
      <c r="JBG12" s="22"/>
      <c r="JBH12" s="22"/>
      <c r="JBI12" s="22"/>
      <c r="JBJ12" s="22"/>
      <c r="JBK12" s="22"/>
      <c r="JBL12" s="22"/>
      <c r="JBM12" s="22"/>
      <c r="JBN12" s="22"/>
      <c r="JBO12" s="22"/>
      <c r="JBP12" s="22"/>
      <c r="JBQ12" s="22"/>
      <c r="JBR12" s="22"/>
      <c r="JBS12" s="22"/>
      <c r="JBT12" s="22"/>
      <c r="JBU12" s="22"/>
      <c r="JBV12" s="22"/>
      <c r="JBW12" s="22"/>
      <c r="JBX12" s="22"/>
      <c r="JBY12" s="22"/>
      <c r="JBZ12" s="22"/>
      <c r="JCA12" s="22"/>
      <c r="JCB12" s="22"/>
      <c r="JCC12" s="22"/>
      <c r="JCD12" s="22"/>
      <c r="JCE12" s="22"/>
      <c r="JCF12" s="22"/>
      <c r="JCG12" s="22"/>
      <c r="JCH12" s="22"/>
      <c r="JCI12" s="22"/>
      <c r="JCJ12" s="22"/>
      <c r="JCK12" s="22"/>
      <c r="JCL12" s="22"/>
      <c r="JCM12" s="22"/>
      <c r="JCN12" s="22"/>
      <c r="JCO12" s="22"/>
      <c r="JCP12" s="22"/>
      <c r="JCQ12" s="22"/>
      <c r="JCR12" s="22"/>
      <c r="JCS12" s="22"/>
      <c r="JCT12" s="22"/>
      <c r="JCU12" s="22"/>
      <c r="JCV12" s="22"/>
      <c r="JCW12" s="22"/>
      <c r="JCX12" s="22"/>
      <c r="JCY12" s="22"/>
      <c r="JCZ12" s="22"/>
      <c r="JDA12" s="22"/>
      <c r="JDB12" s="22"/>
      <c r="JDC12" s="22"/>
      <c r="JDD12" s="22"/>
      <c r="JDE12" s="22"/>
      <c r="JDF12" s="22"/>
      <c r="JDG12" s="22"/>
      <c r="JDH12" s="22"/>
      <c r="JDI12" s="22"/>
      <c r="JDJ12" s="22"/>
      <c r="JDK12" s="22"/>
      <c r="JDL12" s="22"/>
      <c r="JDM12" s="22"/>
      <c r="JDN12" s="22"/>
      <c r="JDO12" s="22"/>
      <c r="JDP12" s="22"/>
      <c r="JDQ12" s="22"/>
      <c r="JDR12" s="22"/>
      <c r="JDS12" s="22"/>
      <c r="JDT12" s="22"/>
      <c r="JDU12" s="22"/>
      <c r="JDV12" s="22"/>
      <c r="JDW12" s="22"/>
      <c r="JDX12" s="22"/>
      <c r="JDY12" s="22"/>
      <c r="JDZ12" s="22"/>
      <c r="JEA12" s="22"/>
      <c r="JEB12" s="22"/>
      <c r="JEC12" s="22"/>
      <c r="JED12" s="22"/>
      <c r="JEE12" s="22"/>
      <c r="JEF12" s="22"/>
      <c r="JEG12" s="22"/>
      <c r="JEH12" s="22"/>
      <c r="JEI12" s="22"/>
      <c r="JEJ12" s="22"/>
      <c r="JEK12" s="22"/>
      <c r="JEL12" s="22"/>
      <c r="JEM12" s="22"/>
      <c r="JEN12" s="22"/>
      <c r="JEO12" s="22"/>
      <c r="JEP12" s="22"/>
      <c r="JEQ12" s="22"/>
      <c r="JER12" s="22"/>
      <c r="JES12" s="22"/>
      <c r="JET12" s="22"/>
      <c r="JEU12" s="22"/>
      <c r="JEV12" s="22"/>
      <c r="JEW12" s="22"/>
      <c r="JEX12" s="22"/>
      <c r="JEY12" s="22"/>
      <c r="JEZ12" s="22"/>
      <c r="JFA12" s="22"/>
      <c r="JFB12" s="22"/>
      <c r="JFC12" s="22"/>
      <c r="JFD12" s="22"/>
      <c r="JFE12" s="22"/>
      <c r="JFF12" s="22"/>
      <c r="JFG12" s="22"/>
      <c r="JFH12" s="22"/>
      <c r="JFI12" s="22"/>
      <c r="JFJ12" s="22"/>
      <c r="JFK12" s="22"/>
      <c r="JFL12" s="22"/>
      <c r="JFM12" s="22"/>
      <c r="JFN12" s="22"/>
      <c r="JFO12" s="22"/>
      <c r="JFP12" s="22"/>
      <c r="JFQ12" s="22"/>
      <c r="JFR12" s="22"/>
      <c r="JFS12" s="22"/>
      <c r="JFT12" s="22"/>
      <c r="JFU12" s="22"/>
      <c r="JFV12" s="22"/>
      <c r="JFW12" s="22"/>
      <c r="JFX12" s="22"/>
      <c r="JFY12" s="22"/>
      <c r="JFZ12" s="22"/>
      <c r="JGA12" s="22"/>
      <c r="JGB12" s="22"/>
      <c r="JGC12" s="22"/>
      <c r="JGD12" s="22"/>
      <c r="JGE12" s="22"/>
      <c r="JGF12" s="22"/>
      <c r="JGG12" s="22"/>
      <c r="JGH12" s="22"/>
      <c r="JGI12" s="22"/>
      <c r="JGJ12" s="22"/>
      <c r="JGK12" s="22"/>
      <c r="JGL12" s="22"/>
      <c r="JGM12" s="22"/>
      <c r="JGN12" s="22"/>
      <c r="JGO12" s="22"/>
      <c r="JGP12" s="22"/>
      <c r="JGQ12" s="22"/>
      <c r="JGR12" s="22"/>
      <c r="JGS12" s="22"/>
      <c r="JGT12" s="22"/>
      <c r="JGU12" s="22"/>
      <c r="JGV12" s="22"/>
      <c r="JGW12" s="22"/>
      <c r="JGX12" s="22"/>
      <c r="JGY12" s="22"/>
      <c r="JGZ12" s="22"/>
      <c r="JHA12" s="22"/>
      <c r="JHB12" s="22"/>
      <c r="JHC12" s="22"/>
      <c r="JHD12" s="22"/>
      <c r="JHE12" s="22"/>
      <c r="JHF12" s="22"/>
      <c r="JHG12" s="22"/>
      <c r="JHH12" s="22"/>
      <c r="JHI12" s="22"/>
      <c r="JHJ12" s="22"/>
      <c r="JHK12" s="22"/>
      <c r="JHL12" s="22"/>
      <c r="JHM12" s="22"/>
      <c r="JHN12" s="22"/>
      <c r="JHO12" s="22"/>
      <c r="JHP12" s="22"/>
      <c r="JHQ12" s="22"/>
      <c r="JHR12" s="22"/>
      <c r="JHS12" s="22"/>
      <c r="JHT12" s="22"/>
      <c r="JHU12" s="22"/>
      <c r="JHV12" s="22"/>
      <c r="JHW12" s="22"/>
      <c r="JHX12" s="22"/>
      <c r="JHY12" s="22"/>
      <c r="JHZ12" s="22"/>
      <c r="JIA12" s="22"/>
      <c r="JIB12" s="22"/>
      <c r="JIC12" s="22"/>
      <c r="JID12" s="22"/>
      <c r="JIE12" s="22"/>
      <c r="JIF12" s="22"/>
      <c r="JIG12" s="22"/>
      <c r="JIH12" s="22"/>
      <c r="JII12" s="22"/>
      <c r="JIJ12" s="22"/>
      <c r="JIK12" s="22"/>
      <c r="JIL12" s="22"/>
      <c r="JIM12" s="22"/>
      <c r="JIN12" s="22"/>
      <c r="JIO12" s="22"/>
      <c r="JIP12" s="22"/>
      <c r="JIQ12" s="22"/>
      <c r="JIR12" s="22"/>
      <c r="JIS12" s="22"/>
      <c r="JIT12" s="22"/>
      <c r="JIU12" s="22"/>
      <c r="JIV12" s="22"/>
      <c r="JIW12" s="22"/>
      <c r="JIX12" s="22"/>
      <c r="JIY12" s="22"/>
      <c r="JIZ12" s="22"/>
      <c r="JJA12" s="22"/>
      <c r="JJB12" s="22"/>
      <c r="JJC12" s="22"/>
      <c r="JJD12" s="22"/>
      <c r="JJE12" s="22"/>
      <c r="JJF12" s="22"/>
      <c r="JJG12" s="22"/>
      <c r="JJH12" s="22"/>
      <c r="JJI12" s="22"/>
      <c r="JJJ12" s="22"/>
      <c r="JJK12" s="22"/>
      <c r="JJL12" s="22"/>
      <c r="JJM12" s="22"/>
      <c r="JJN12" s="22"/>
      <c r="JJO12" s="22"/>
      <c r="JJP12" s="22"/>
      <c r="JJQ12" s="22"/>
      <c r="JJR12" s="22"/>
      <c r="JJS12" s="22"/>
      <c r="JJT12" s="22"/>
      <c r="JJU12" s="22"/>
      <c r="JJV12" s="22"/>
      <c r="JJW12" s="22"/>
      <c r="JJX12" s="22"/>
      <c r="JJY12" s="22"/>
      <c r="JJZ12" s="22"/>
      <c r="JKA12" s="22"/>
      <c r="JKB12" s="22"/>
      <c r="JKC12" s="22"/>
      <c r="JKD12" s="22"/>
      <c r="JKE12" s="22"/>
      <c r="JKF12" s="22"/>
      <c r="JKG12" s="22"/>
      <c r="JKH12" s="22"/>
      <c r="JKI12" s="22"/>
      <c r="JKJ12" s="22"/>
      <c r="JKK12" s="22"/>
      <c r="JKL12" s="22"/>
      <c r="JKM12" s="22"/>
      <c r="JKN12" s="22"/>
      <c r="JKO12" s="22"/>
      <c r="JKP12" s="22"/>
      <c r="JKQ12" s="22"/>
      <c r="JKR12" s="22"/>
      <c r="JKS12" s="22"/>
      <c r="JKT12" s="22"/>
      <c r="JKU12" s="22"/>
      <c r="JKV12" s="22"/>
      <c r="JKW12" s="22"/>
      <c r="JKX12" s="22"/>
      <c r="JKY12" s="22"/>
      <c r="JKZ12" s="22"/>
      <c r="JLA12" s="22"/>
      <c r="JLB12" s="22"/>
      <c r="JLC12" s="22"/>
      <c r="JLD12" s="22"/>
      <c r="JLE12" s="22"/>
      <c r="JLF12" s="22"/>
      <c r="JLG12" s="22"/>
      <c r="JLH12" s="22"/>
      <c r="JLI12" s="22"/>
      <c r="JLJ12" s="22"/>
      <c r="JLK12" s="22"/>
      <c r="JLL12" s="22"/>
      <c r="JLM12" s="22"/>
      <c r="JLN12" s="22"/>
      <c r="JLO12" s="22"/>
      <c r="JLP12" s="22"/>
      <c r="JLQ12" s="22"/>
      <c r="JLR12" s="22"/>
      <c r="JLS12" s="22"/>
      <c r="JLT12" s="22"/>
      <c r="JLU12" s="22"/>
      <c r="JLV12" s="22"/>
      <c r="JLW12" s="22"/>
      <c r="JLX12" s="22"/>
      <c r="JLY12" s="22"/>
      <c r="JLZ12" s="22"/>
      <c r="JMA12" s="22"/>
      <c r="JMB12" s="22"/>
      <c r="JMC12" s="22"/>
      <c r="JMD12" s="22"/>
      <c r="JME12" s="22"/>
      <c r="JMF12" s="22"/>
      <c r="JMG12" s="22"/>
      <c r="JMH12" s="22"/>
      <c r="JMI12" s="22"/>
      <c r="JMJ12" s="22"/>
      <c r="JMK12" s="22"/>
      <c r="JML12" s="22"/>
      <c r="JMM12" s="22"/>
      <c r="JMN12" s="22"/>
      <c r="JMO12" s="22"/>
      <c r="JMP12" s="22"/>
      <c r="JMQ12" s="22"/>
      <c r="JMR12" s="22"/>
      <c r="JMS12" s="22"/>
      <c r="JMT12" s="22"/>
      <c r="JMU12" s="22"/>
      <c r="JMV12" s="22"/>
      <c r="JMW12" s="22"/>
      <c r="JMX12" s="22"/>
      <c r="JMY12" s="22"/>
      <c r="JMZ12" s="22"/>
      <c r="JNA12" s="22"/>
      <c r="JNB12" s="22"/>
      <c r="JNC12" s="22"/>
      <c r="JND12" s="22"/>
      <c r="JNE12" s="22"/>
      <c r="JNF12" s="22"/>
      <c r="JNG12" s="22"/>
      <c r="JNH12" s="22"/>
      <c r="JNI12" s="22"/>
      <c r="JNJ12" s="22"/>
      <c r="JNK12" s="22"/>
      <c r="JNL12" s="22"/>
      <c r="JNM12" s="22"/>
      <c r="JNN12" s="22"/>
      <c r="JNO12" s="22"/>
      <c r="JNP12" s="22"/>
      <c r="JNQ12" s="22"/>
      <c r="JNR12" s="22"/>
      <c r="JNS12" s="22"/>
      <c r="JNT12" s="22"/>
      <c r="JNU12" s="22"/>
      <c r="JNV12" s="22"/>
      <c r="JNW12" s="22"/>
      <c r="JNX12" s="22"/>
      <c r="JNY12" s="22"/>
      <c r="JNZ12" s="22"/>
      <c r="JOA12" s="22"/>
      <c r="JOB12" s="22"/>
      <c r="JOC12" s="22"/>
      <c r="JOD12" s="22"/>
      <c r="JOE12" s="22"/>
      <c r="JOF12" s="22"/>
      <c r="JOG12" s="22"/>
      <c r="JOH12" s="22"/>
      <c r="JOI12" s="22"/>
      <c r="JOJ12" s="22"/>
      <c r="JOK12" s="22"/>
      <c r="JOL12" s="22"/>
      <c r="JOM12" s="22"/>
      <c r="JON12" s="22"/>
      <c r="JOO12" s="22"/>
      <c r="JOP12" s="22"/>
      <c r="JOQ12" s="22"/>
      <c r="JOR12" s="22"/>
      <c r="JOS12" s="22"/>
      <c r="JOT12" s="22"/>
      <c r="JOU12" s="22"/>
      <c r="JOV12" s="22"/>
      <c r="JOW12" s="22"/>
      <c r="JOX12" s="22"/>
      <c r="JOY12" s="22"/>
      <c r="JOZ12" s="22"/>
      <c r="JPA12" s="22"/>
      <c r="JPB12" s="22"/>
      <c r="JPC12" s="22"/>
      <c r="JPD12" s="22"/>
      <c r="JPE12" s="22"/>
      <c r="JPF12" s="22"/>
      <c r="JPG12" s="22"/>
      <c r="JPH12" s="22"/>
      <c r="JPI12" s="22"/>
      <c r="JPJ12" s="22"/>
      <c r="JPK12" s="22"/>
      <c r="JPL12" s="22"/>
      <c r="JPM12" s="22"/>
      <c r="JPN12" s="22"/>
      <c r="JPO12" s="22"/>
      <c r="JPP12" s="22"/>
      <c r="JPQ12" s="22"/>
      <c r="JPR12" s="22"/>
      <c r="JPS12" s="22"/>
      <c r="JPT12" s="22"/>
      <c r="JPU12" s="22"/>
      <c r="JPV12" s="22"/>
      <c r="JPW12" s="22"/>
      <c r="JPX12" s="22"/>
      <c r="JPY12" s="22"/>
      <c r="JPZ12" s="22"/>
      <c r="JQA12" s="22"/>
      <c r="JQB12" s="22"/>
      <c r="JQC12" s="22"/>
      <c r="JQD12" s="22"/>
      <c r="JQE12" s="22"/>
      <c r="JQF12" s="22"/>
      <c r="JQG12" s="22"/>
      <c r="JQH12" s="22"/>
      <c r="JQI12" s="22"/>
      <c r="JQJ12" s="22"/>
      <c r="JQK12" s="22"/>
      <c r="JQL12" s="22"/>
      <c r="JQM12" s="22"/>
      <c r="JQN12" s="22"/>
      <c r="JQO12" s="22"/>
      <c r="JQP12" s="22"/>
      <c r="JQQ12" s="22"/>
      <c r="JQR12" s="22"/>
      <c r="JQS12" s="22"/>
      <c r="JQT12" s="22"/>
      <c r="JQU12" s="22"/>
      <c r="JQV12" s="22"/>
      <c r="JQW12" s="22"/>
      <c r="JQX12" s="22"/>
      <c r="JQY12" s="22"/>
      <c r="JQZ12" s="22"/>
      <c r="JRA12" s="22"/>
      <c r="JRB12" s="22"/>
      <c r="JRC12" s="22"/>
      <c r="JRD12" s="22"/>
      <c r="JRE12" s="22"/>
      <c r="JRF12" s="22"/>
      <c r="JRG12" s="22"/>
      <c r="JRH12" s="22"/>
      <c r="JRI12" s="22"/>
      <c r="JRJ12" s="22"/>
      <c r="JRK12" s="22"/>
      <c r="JRL12" s="22"/>
      <c r="JRM12" s="22"/>
      <c r="JRN12" s="22"/>
      <c r="JRO12" s="22"/>
      <c r="JRP12" s="22"/>
      <c r="JRQ12" s="22"/>
      <c r="JRR12" s="22"/>
      <c r="JRS12" s="22"/>
      <c r="JRT12" s="22"/>
      <c r="JRU12" s="22"/>
      <c r="JRV12" s="22"/>
      <c r="JRW12" s="22"/>
      <c r="JRX12" s="22"/>
      <c r="JRY12" s="22"/>
      <c r="JRZ12" s="22"/>
      <c r="JSA12" s="22"/>
      <c r="JSB12" s="22"/>
      <c r="JSC12" s="22"/>
      <c r="JSD12" s="22"/>
      <c r="JSE12" s="22"/>
      <c r="JSF12" s="22"/>
      <c r="JSG12" s="22"/>
      <c r="JSH12" s="22"/>
      <c r="JSI12" s="22"/>
      <c r="JSJ12" s="22"/>
      <c r="JSK12" s="22"/>
      <c r="JSL12" s="22"/>
      <c r="JSM12" s="22"/>
      <c r="JSN12" s="22"/>
      <c r="JSO12" s="22"/>
      <c r="JSP12" s="22"/>
      <c r="JSQ12" s="22"/>
      <c r="JSR12" s="22"/>
      <c r="JSS12" s="22"/>
      <c r="JST12" s="22"/>
      <c r="JSU12" s="22"/>
      <c r="JSV12" s="22"/>
      <c r="JSW12" s="22"/>
      <c r="JSX12" s="22"/>
      <c r="JSY12" s="22"/>
      <c r="JSZ12" s="22"/>
      <c r="JTA12" s="22"/>
      <c r="JTB12" s="22"/>
      <c r="JTC12" s="22"/>
      <c r="JTD12" s="22"/>
      <c r="JTE12" s="22"/>
      <c r="JTF12" s="22"/>
      <c r="JTG12" s="22"/>
      <c r="JTH12" s="22"/>
      <c r="JTI12" s="22"/>
      <c r="JTJ12" s="22"/>
      <c r="JTK12" s="22"/>
      <c r="JTL12" s="22"/>
      <c r="JTM12" s="22"/>
      <c r="JTN12" s="22"/>
      <c r="JTO12" s="22"/>
      <c r="JTP12" s="22"/>
      <c r="JTQ12" s="22"/>
      <c r="JTR12" s="22"/>
      <c r="JTS12" s="22"/>
      <c r="JTT12" s="22"/>
      <c r="JTU12" s="22"/>
      <c r="JTV12" s="22"/>
      <c r="JTW12" s="22"/>
      <c r="JTX12" s="22"/>
      <c r="JTY12" s="22"/>
      <c r="JTZ12" s="22"/>
      <c r="JUA12" s="22"/>
      <c r="JUB12" s="22"/>
      <c r="JUC12" s="22"/>
      <c r="JUD12" s="22"/>
      <c r="JUE12" s="22"/>
      <c r="JUF12" s="22"/>
      <c r="JUG12" s="22"/>
      <c r="JUH12" s="22"/>
      <c r="JUI12" s="22"/>
      <c r="JUJ12" s="22"/>
      <c r="JUK12" s="22"/>
      <c r="JUL12" s="22"/>
      <c r="JUM12" s="22"/>
      <c r="JUN12" s="22"/>
      <c r="JUO12" s="22"/>
      <c r="JUP12" s="22"/>
      <c r="JUQ12" s="22"/>
      <c r="JUR12" s="22"/>
      <c r="JUS12" s="22"/>
      <c r="JUT12" s="22"/>
      <c r="JUU12" s="22"/>
      <c r="JUV12" s="22"/>
      <c r="JUW12" s="22"/>
      <c r="JUX12" s="22"/>
      <c r="JUY12" s="22"/>
      <c r="JUZ12" s="22"/>
      <c r="JVA12" s="22"/>
      <c r="JVB12" s="22"/>
      <c r="JVC12" s="22"/>
      <c r="JVD12" s="22"/>
      <c r="JVE12" s="22"/>
      <c r="JVF12" s="22"/>
      <c r="JVG12" s="22"/>
      <c r="JVH12" s="22"/>
      <c r="JVI12" s="22"/>
      <c r="JVJ12" s="22"/>
      <c r="JVK12" s="22"/>
      <c r="JVL12" s="22"/>
      <c r="JVM12" s="22"/>
      <c r="JVN12" s="22"/>
      <c r="JVO12" s="22"/>
      <c r="JVP12" s="22"/>
      <c r="JVQ12" s="22"/>
      <c r="JVR12" s="22"/>
      <c r="JVS12" s="22"/>
      <c r="JVT12" s="22"/>
      <c r="JVU12" s="22"/>
      <c r="JVV12" s="22"/>
      <c r="JVW12" s="22"/>
      <c r="JVX12" s="22"/>
      <c r="JVY12" s="22"/>
      <c r="JVZ12" s="22"/>
      <c r="JWA12" s="22"/>
      <c r="JWB12" s="22"/>
      <c r="JWC12" s="22"/>
      <c r="JWD12" s="22"/>
      <c r="JWE12" s="22"/>
      <c r="JWF12" s="22"/>
      <c r="JWG12" s="22"/>
      <c r="JWH12" s="22"/>
      <c r="JWI12" s="22"/>
      <c r="JWJ12" s="22"/>
      <c r="JWK12" s="22"/>
      <c r="JWL12" s="22"/>
      <c r="JWM12" s="22"/>
      <c r="JWN12" s="22"/>
      <c r="JWO12" s="22"/>
      <c r="JWP12" s="22"/>
      <c r="JWQ12" s="22"/>
      <c r="JWR12" s="22"/>
      <c r="JWS12" s="22"/>
      <c r="JWT12" s="22"/>
      <c r="JWU12" s="22"/>
      <c r="JWV12" s="22"/>
      <c r="JWW12" s="22"/>
      <c r="JWX12" s="22"/>
      <c r="JWY12" s="22"/>
      <c r="JWZ12" s="22"/>
      <c r="JXA12" s="22"/>
      <c r="JXB12" s="22"/>
      <c r="JXC12" s="22"/>
      <c r="JXD12" s="22"/>
      <c r="JXE12" s="22"/>
      <c r="JXF12" s="22"/>
      <c r="JXG12" s="22"/>
      <c r="JXH12" s="22"/>
      <c r="JXI12" s="22"/>
      <c r="JXJ12" s="22"/>
      <c r="JXK12" s="22"/>
      <c r="JXL12" s="22"/>
      <c r="JXM12" s="22"/>
      <c r="JXN12" s="22"/>
      <c r="JXO12" s="22"/>
      <c r="JXP12" s="22"/>
      <c r="JXQ12" s="22"/>
      <c r="JXR12" s="22"/>
      <c r="JXS12" s="22"/>
      <c r="JXT12" s="22"/>
      <c r="JXU12" s="22"/>
      <c r="JXV12" s="22"/>
      <c r="JXW12" s="22"/>
      <c r="JXX12" s="22"/>
      <c r="JXY12" s="22"/>
      <c r="JXZ12" s="22"/>
      <c r="JYA12" s="22"/>
      <c r="JYB12" s="22"/>
      <c r="JYC12" s="22"/>
      <c r="JYD12" s="22"/>
      <c r="JYE12" s="22"/>
      <c r="JYF12" s="22"/>
      <c r="JYG12" s="22"/>
      <c r="JYH12" s="22"/>
      <c r="JYI12" s="22"/>
      <c r="JYJ12" s="22"/>
      <c r="JYK12" s="22"/>
      <c r="JYL12" s="22"/>
      <c r="JYM12" s="22"/>
      <c r="JYN12" s="22"/>
      <c r="JYO12" s="22"/>
      <c r="JYP12" s="22"/>
      <c r="JYQ12" s="22"/>
      <c r="JYR12" s="22"/>
      <c r="JYS12" s="22"/>
      <c r="JYT12" s="22"/>
      <c r="JYU12" s="22"/>
      <c r="JYV12" s="22"/>
      <c r="JYW12" s="22"/>
      <c r="JYX12" s="22"/>
      <c r="JYY12" s="22"/>
      <c r="JYZ12" s="22"/>
      <c r="JZA12" s="22"/>
      <c r="JZB12" s="22"/>
      <c r="JZC12" s="22"/>
      <c r="JZD12" s="22"/>
      <c r="JZE12" s="22"/>
      <c r="JZF12" s="22"/>
      <c r="JZG12" s="22"/>
      <c r="JZH12" s="22"/>
      <c r="JZI12" s="22"/>
      <c r="JZJ12" s="22"/>
      <c r="JZK12" s="22"/>
      <c r="JZL12" s="22"/>
      <c r="JZM12" s="22"/>
      <c r="JZN12" s="22"/>
      <c r="JZO12" s="22"/>
      <c r="JZP12" s="22"/>
      <c r="JZQ12" s="22"/>
      <c r="JZR12" s="22"/>
      <c r="JZS12" s="22"/>
      <c r="JZT12" s="22"/>
      <c r="JZU12" s="22"/>
      <c r="JZV12" s="22"/>
      <c r="JZW12" s="22"/>
      <c r="JZX12" s="22"/>
      <c r="JZY12" s="22"/>
      <c r="JZZ12" s="22"/>
      <c r="KAA12" s="22"/>
      <c r="KAB12" s="22"/>
      <c r="KAC12" s="22"/>
      <c r="KAD12" s="22"/>
      <c r="KAE12" s="22"/>
      <c r="KAF12" s="22"/>
      <c r="KAG12" s="22"/>
      <c r="KAH12" s="22"/>
      <c r="KAI12" s="22"/>
      <c r="KAJ12" s="22"/>
      <c r="KAK12" s="22"/>
      <c r="KAL12" s="22"/>
      <c r="KAM12" s="22"/>
      <c r="KAN12" s="22"/>
      <c r="KAO12" s="22"/>
      <c r="KAP12" s="22"/>
      <c r="KAQ12" s="22"/>
      <c r="KAR12" s="22"/>
      <c r="KAS12" s="22"/>
      <c r="KAT12" s="22"/>
      <c r="KAU12" s="22"/>
      <c r="KAV12" s="22"/>
      <c r="KAW12" s="22"/>
      <c r="KAX12" s="22"/>
      <c r="KAY12" s="22"/>
      <c r="KAZ12" s="22"/>
      <c r="KBA12" s="22"/>
      <c r="KBB12" s="22"/>
      <c r="KBC12" s="22"/>
      <c r="KBD12" s="22"/>
      <c r="KBE12" s="22"/>
      <c r="KBF12" s="22"/>
      <c r="KBG12" s="22"/>
      <c r="KBH12" s="22"/>
      <c r="KBI12" s="22"/>
      <c r="KBJ12" s="22"/>
      <c r="KBK12" s="22"/>
      <c r="KBL12" s="22"/>
      <c r="KBM12" s="22"/>
      <c r="KBN12" s="22"/>
      <c r="KBO12" s="22"/>
      <c r="KBP12" s="22"/>
      <c r="KBQ12" s="22"/>
      <c r="KBR12" s="22"/>
      <c r="KBS12" s="22"/>
      <c r="KBT12" s="22"/>
      <c r="KBU12" s="22"/>
      <c r="KBV12" s="22"/>
      <c r="KBW12" s="22"/>
      <c r="KBX12" s="22"/>
      <c r="KBY12" s="22"/>
      <c r="KBZ12" s="22"/>
      <c r="KCA12" s="22"/>
      <c r="KCB12" s="22"/>
      <c r="KCC12" s="22"/>
      <c r="KCD12" s="22"/>
      <c r="KCE12" s="22"/>
      <c r="KCF12" s="22"/>
      <c r="KCG12" s="22"/>
      <c r="KCH12" s="22"/>
      <c r="KCI12" s="22"/>
      <c r="KCJ12" s="22"/>
      <c r="KCK12" s="22"/>
      <c r="KCL12" s="22"/>
      <c r="KCM12" s="22"/>
      <c r="KCN12" s="22"/>
      <c r="KCO12" s="22"/>
      <c r="KCP12" s="22"/>
      <c r="KCQ12" s="22"/>
      <c r="KCR12" s="22"/>
      <c r="KCS12" s="22"/>
      <c r="KCT12" s="22"/>
      <c r="KCU12" s="22"/>
      <c r="KCV12" s="22"/>
      <c r="KCW12" s="22"/>
      <c r="KCX12" s="22"/>
      <c r="KCY12" s="22"/>
      <c r="KCZ12" s="22"/>
      <c r="KDA12" s="22"/>
      <c r="KDB12" s="22"/>
      <c r="KDC12" s="22"/>
      <c r="KDD12" s="22"/>
      <c r="KDE12" s="22"/>
      <c r="KDF12" s="22"/>
      <c r="KDG12" s="22"/>
      <c r="KDH12" s="22"/>
      <c r="KDI12" s="22"/>
      <c r="KDJ12" s="22"/>
      <c r="KDK12" s="22"/>
      <c r="KDL12" s="22"/>
      <c r="KDM12" s="22"/>
      <c r="KDN12" s="22"/>
      <c r="KDO12" s="22"/>
      <c r="KDP12" s="22"/>
      <c r="KDQ12" s="22"/>
      <c r="KDR12" s="22"/>
      <c r="KDS12" s="22"/>
      <c r="KDT12" s="22"/>
      <c r="KDU12" s="22"/>
      <c r="KDV12" s="22"/>
      <c r="KDW12" s="22"/>
      <c r="KDX12" s="22"/>
      <c r="KDY12" s="22"/>
      <c r="KDZ12" s="22"/>
      <c r="KEA12" s="22"/>
      <c r="KEB12" s="22"/>
      <c r="KEC12" s="22"/>
      <c r="KED12" s="22"/>
      <c r="KEE12" s="22"/>
      <c r="KEF12" s="22"/>
      <c r="KEG12" s="22"/>
      <c r="KEH12" s="22"/>
      <c r="KEI12" s="22"/>
      <c r="KEJ12" s="22"/>
      <c r="KEK12" s="22"/>
      <c r="KEL12" s="22"/>
      <c r="KEM12" s="22"/>
      <c r="KEN12" s="22"/>
      <c r="KEO12" s="22"/>
      <c r="KEP12" s="22"/>
      <c r="KEQ12" s="22"/>
      <c r="KER12" s="22"/>
      <c r="KES12" s="22"/>
      <c r="KET12" s="22"/>
      <c r="KEU12" s="22"/>
      <c r="KEV12" s="22"/>
      <c r="KEW12" s="22"/>
      <c r="KEX12" s="22"/>
      <c r="KEY12" s="22"/>
      <c r="KEZ12" s="22"/>
      <c r="KFA12" s="22"/>
      <c r="KFB12" s="22"/>
      <c r="KFC12" s="22"/>
      <c r="KFD12" s="22"/>
      <c r="KFE12" s="22"/>
      <c r="KFF12" s="22"/>
      <c r="KFG12" s="22"/>
      <c r="KFH12" s="22"/>
      <c r="KFI12" s="22"/>
      <c r="KFJ12" s="22"/>
      <c r="KFK12" s="22"/>
      <c r="KFL12" s="22"/>
      <c r="KFM12" s="22"/>
      <c r="KFN12" s="22"/>
      <c r="KFO12" s="22"/>
      <c r="KFP12" s="22"/>
      <c r="KFQ12" s="22"/>
      <c r="KFR12" s="22"/>
      <c r="KFS12" s="22"/>
      <c r="KFT12" s="22"/>
      <c r="KFU12" s="22"/>
      <c r="KFV12" s="22"/>
      <c r="KFW12" s="22"/>
      <c r="KFX12" s="22"/>
      <c r="KFY12" s="22"/>
      <c r="KFZ12" s="22"/>
      <c r="KGA12" s="22"/>
      <c r="KGB12" s="22"/>
      <c r="KGC12" s="22"/>
      <c r="KGD12" s="22"/>
      <c r="KGE12" s="22"/>
      <c r="KGF12" s="22"/>
      <c r="KGG12" s="22"/>
      <c r="KGH12" s="22"/>
      <c r="KGI12" s="22"/>
      <c r="KGJ12" s="22"/>
      <c r="KGK12" s="22"/>
      <c r="KGL12" s="22"/>
      <c r="KGM12" s="22"/>
      <c r="KGN12" s="22"/>
      <c r="KGO12" s="22"/>
      <c r="KGP12" s="22"/>
      <c r="KGQ12" s="22"/>
      <c r="KGR12" s="22"/>
      <c r="KGS12" s="22"/>
      <c r="KGT12" s="22"/>
      <c r="KGU12" s="22"/>
      <c r="KGV12" s="22"/>
      <c r="KGW12" s="22"/>
      <c r="KGX12" s="22"/>
      <c r="KGY12" s="22"/>
      <c r="KGZ12" s="22"/>
      <c r="KHA12" s="22"/>
      <c r="KHB12" s="22"/>
      <c r="KHC12" s="22"/>
      <c r="KHD12" s="22"/>
      <c r="KHE12" s="22"/>
      <c r="KHF12" s="22"/>
      <c r="KHG12" s="22"/>
      <c r="KHH12" s="22"/>
      <c r="KHI12" s="22"/>
      <c r="KHJ12" s="22"/>
      <c r="KHK12" s="22"/>
      <c r="KHL12" s="22"/>
      <c r="KHM12" s="22"/>
      <c r="KHN12" s="22"/>
      <c r="KHO12" s="22"/>
      <c r="KHP12" s="22"/>
      <c r="KHQ12" s="22"/>
      <c r="KHR12" s="22"/>
      <c r="KHS12" s="22"/>
      <c r="KHT12" s="22"/>
      <c r="KHU12" s="22"/>
      <c r="KHV12" s="22"/>
      <c r="KHW12" s="22"/>
      <c r="KHX12" s="22"/>
      <c r="KHY12" s="22"/>
      <c r="KHZ12" s="22"/>
      <c r="KIA12" s="22"/>
      <c r="KIB12" s="22"/>
      <c r="KIC12" s="22"/>
      <c r="KID12" s="22"/>
      <c r="KIE12" s="22"/>
      <c r="KIF12" s="22"/>
      <c r="KIG12" s="22"/>
      <c r="KIH12" s="22"/>
      <c r="KII12" s="22"/>
      <c r="KIJ12" s="22"/>
      <c r="KIK12" s="22"/>
      <c r="KIL12" s="22"/>
      <c r="KIM12" s="22"/>
      <c r="KIN12" s="22"/>
      <c r="KIO12" s="22"/>
      <c r="KIP12" s="22"/>
      <c r="KIQ12" s="22"/>
      <c r="KIR12" s="22"/>
      <c r="KIS12" s="22"/>
      <c r="KIT12" s="22"/>
      <c r="KIU12" s="22"/>
      <c r="KIV12" s="22"/>
      <c r="KIW12" s="22"/>
      <c r="KIX12" s="22"/>
      <c r="KIY12" s="22"/>
      <c r="KIZ12" s="22"/>
      <c r="KJA12" s="22"/>
      <c r="KJB12" s="22"/>
      <c r="KJC12" s="22"/>
      <c r="KJD12" s="22"/>
      <c r="KJE12" s="22"/>
      <c r="KJF12" s="22"/>
      <c r="KJG12" s="22"/>
      <c r="KJH12" s="22"/>
      <c r="KJI12" s="22"/>
      <c r="KJJ12" s="22"/>
      <c r="KJK12" s="22"/>
      <c r="KJL12" s="22"/>
      <c r="KJM12" s="22"/>
      <c r="KJN12" s="22"/>
      <c r="KJO12" s="22"/>
      <c r="KJP12" s="22"/>
      <c r="KJQ12" s="22"/>
      <c r="KJR12" s="22"/>
      <c r="KJS12" s="22"/>
      <c r="KJT12" s="22"/>
      <c r="KJU12" s="22"/>
      <c r="KJV12" s="22"/>
      <c r="KJW12" s="22"/>
      <c r="KJX12" s="22"/>
      <c r="KJY12" s="22"/>
      <c r="KJZ12" s="22"/>
      <c r="KKA12" s="22"/>
      <c r="KKB12" s="22"/>
      <c r="KKC12" s="22"/>
      <c r="KKD12" s="22"/>
      <c r="KKE12" s="22"/>
      <c r="KKF12" s="22"/>
      <c r="KKG12" s="22"/>
      <c r="KKH12" s="22"/>
      <c r="KKI12" s="22"/>
      <c r="KKJ12" s="22"/>
      <c r="KKK12" s="22"/>
      <c r="KKL12" s="22"/>
      <c r="KKM12" s="22"/>
      <c r="KKN12" s="22"/>
      <c r="KKO12" s="22"/>
      <c r="KKP12" s="22"/>
      <c r="KKQ12" s="22"/>
      <c r="KKR12" s="22"/>
      <c r="KKS12" s="22"/>
      <c r="KKT12" s="22"/>
      <c r="KKU12" s="22"/>
      <c r="KKV12" s="22"/>
      <c r="KKW12" s="22"/>
      <c r="KKX12" s="22"/>
      <c r="KKY12" s="22"/>
      <c r="KKZ12" s="22"/>
      <c r="KLA12" s="22"/>
      <c r="KLB12" s="22"/>
      <c r="KLC12" s="22"/>
      <c r="KLD12" s="22"/>
      <c r="KLE12" s="22"/>
      <c r="KLF12" s="22"/>
      <c r="KLG12" s="22"/>
      <c r="KLH12" s="22"/>
      <c r="KLI12" s="22"/>
      <c r="KLJ12" s="22"/>
      <c r="KLK12" s="22"/>
      <c r="KLL12" s="22"/>
      <c r="KLM12" s="22"/>
      <c r="KLN12" s="22"/>
      <c r="KLO12" s="22"/>
      <c r="KLP12" s="22"/>
      <c r="KLQ12" s="22"/>
      <c r="KLR12" s="22"/>
      <c r="KLS12" s="22"/>
      <c r="KLT12" s="22"/>
      <c r="KLU12" s="22"/>
      <c r="KLV12" s="22"/>
      <c r="KLW12" s="22"/>
      <c r="KLX12" s="22"/>
      <c r="KLY12" s="22"/>
      <c r="KLZ12" s="22"/>
      <c r="KMA12" s="22"/>
      <c r="KMB12" s="22"/>
      <c r="KMC12" s="22"/>
      <c r="KMD12" s="22"/>
      <c r="KME12" s="22"/>
      <c r="KMF12" s="22"/>
      <c r="KMG12" s="22"/>
      <c r="KMH12" s="22"/>
      <c r="KMI12" s="22"/>
      <c r="KMJ12" s="22"/>
      <c r="KMK12" s="22"/>
      <c r="KML12" s="22"/>
      <c r="KMM12" s="22"/>
      <c r="KMN12" s="22"/>
      <c r="KMO12" s="22"/>
      <c r="KMP12" s="22"/>
      <c r="KMQ12" s="22"/>
      <c r="KMR12" s="22"/>
      <c r="KMS12" s="22"/>
      <c r="KMT12" s="22"/>
      <c r="KMU12" s="22"/>
      <c r="KMV12" s="22"/>
      <c r="KMW12" s="22"/>
      <c r="KMX12" s="22"/>
      <c r="KMY12" s="22"/>
      <c r="KMZ12" s="22"/>
      <c r="KNA12" s="22"/>
      <c r="KNB12" s="22"/>
      <c r="KNC12" s="22"/>
      <c r="KND12" s="22"/>
      <c r="KNE12" s="22"/>
      <c r="KNF12" s="22"/>
      <c r="KNG12" s="22"/>
      <c r="KNH12" s="22"/>
      <c r="KNI12" s="22"/>
      <c r="KNJ12" s="22"/>
      <c r="KNK12" s="22"/>
      <c r="KNL12" s="22"/>
      <c r="KNM12" s="22"/>
      <c r="KNN12" s="22"/>
      <c r="KNO12" s="22"/>
      <c r="KNP12" s="22"/>
      <c r="KNQ12" s="22"/>
      <c r="KNR12" s="22"/>
      <c r="KNS12" s="22"/>
      <c r="KNT12" s="22"/>
      <c r="KNU12" s="22"/>
      <c r="KNV12" s="22"/>
      <c r="KNW12" s="22"/>
      <c r="KNX12" s="22"/>
      <c r="KNY12" s="22"/>
      <c r="KNZ12" s="22"/>
      <c r="KOA12" s="22"/>
      <c r="KOB12" s="22"/>
      <c r="KOC12" s="22"/>
      <c r="KOD12" s="22"/>
      <c r="KOE12" s="22"/>
      <c r="KOF12" s="22"/>
      <c r="KOG12" s="22"/>
      <c r="KOH12" s="22"/>
      <c r="KOI12" s="22"/>
      <c r="KOJ12" s="22"/>
      <c r="KOK12" s="22"/>
      <c r="KOL12" s="22"/>
      <c r="KOM12" s="22"/>
      <c r="KON12" s="22"/>
      <c r="KOO12" s="22"/>
      <c r="KOP12" s="22"/>
      <c r="KOQ12" s="22"/>
      <c r="KOR12" s="22"/>
      <c r="KOS12" s="22"/>
      <c r="KOT12" s="22"/>
      <c r="KOU12" s="22"/>
      <c r="KOV12" s="22"/>
      <c r="KOW12" s="22"/>
      <c r="KOX12" s="22"/>
      <c r="KOY12" s="22"/>
      <c r="KOZ12" s="22"/>
      <c r="KPA12" s="22"/>
      <c r="KPB12" s="22"/>
      <c r="KPC12" s="22"/>
      <c r="KPD12" s="22"/>
      <c r="KPE12" s="22"/>
      <c r="KPF12" s="22"/>
      <c r="KPG12" s="22"/>
      <c r="KPH12" s="22"/>
      <c r="KPI12" s="22"/>
      <c r="KPJ12" s="22"/>
      <c r="KPK12" s="22"/>
      <c r="KPL12" s="22"/>
      <c r="KPM12" s="22"/>
      <c r="KPN12" s="22"/>
      <c r="KPO12" s="22"/>
      <c r="KPP12" s="22"/>
      <c r="KPQ12" s="22"/>
      <c r="KPR12" s="22"/>
      <c r="KPS12" s="22"/>
      <c r="KPT12" s="22"/>
      <c r="KPU12" s="22"/>
      <c r="KPV12" s="22"/>
      <c r="KPW12" s="22"/>
      <c r="KPX12" s="22"/>
      <c r="KPY12" s="22"/>
      <c r="KPZ12" s="22"/>
      <c r="KQA12" s="22"/>
      <c r="KQB12" s="22"/>
      <c r="KQC12" s="22"/>
      <c r="KQD12" s="22"/>
      <c r="KQE12" s="22"/>
      <c r="KQF12" s="22"/>
      <c r="KQG12" s="22"/>
      <c r="KQH12" s="22"/>
      <c r="KQI12" s="22"/>
      <c r="KQJ12" s="22"/>
      <c r="KQK12" s="22"/>
      <c r="KQL12" s="22"/>
      <c r="KQM12" s="22"/>
      <c r="KQN12" s="22"/>
      <c r="KQO12" s="22"/>
      <c r="KQP12" s="22"/>
      <c r="KQQ12" s="22"/>
      <c r="KQR12" s="22"/>
      <c r="KQS12" s="22"/>
      <c r="KQT12" s="22"/>
      <c r="KQU12" s="22"/>
      <c r="KQV12" s="22"/>
      <c r="KQW12" s="22"/>
      <c r="KQX12" s="22"/>
      <c r="KQY12" s="22"/>
      <c r="KQZ12" s="22"/>
      <c r="KRA12" s="22"/>
      <c r="KRB12" s="22"/>
      <c r="KRC12" s="22"/>
      <c r="KRD12" s="22"/>
      <c r="KRE12" s="22"/>
      <c r="KRF12" s="22"/>
      <c r="KRG12" s="22"/>
      <c r="KRH12" s="22"/>
      <c r="KRI12" s="22"/>
      <c r="KRJ12" s="22"/>
      <c r="KRK12" s="22"/>
      <c r="KRL12" s="22"/>
      <c r="KRM12" s="22"/>
      <c r="KRN12" s="22"/>
      <c r="KRO12" s="22"/>
      <c r="KRP12" s="22"/>
      <c r="KRQ12" s="22"/>
      <c r="KRR12" s="22"/>
      <c r="KRS12" s="22"/>
      <c r="KRT12" s="22"/>
      <c r="KRU12" s="22"/>
      <c r="KRV12" s="22"/>
      <c r="KRW12" s="22"/>
      <c r="KRX12" s="22"/>
      <c r="KRY12" s="22"/>
      <c r="KRZ12" s="22"/>
      <c r="KSA12" s="22"/>
      <c r="KSB12" s="22"/>
      <c r="KSC12" s="22"/>
      <c r="KSD12" s="22"/>
      <c r="KSE12" s="22"/>
      <c r="KSF12" s="22"/>
      <c r="KSG12" s="22"/>
      <c r="KSH12" s="22"/>
      <c r="KSI12" s="22"/>
      <c r="KSJ12" s="22"/>
      <c r="KSK12" s="22"/>
      <c r="KSL12" s="22"/>
      <c r="KSM12" s="22"/>
      <c r="KSN12" s="22"/>
      <c r="KSO12" s="22"/>
      <c r="KSP12" s="22"/>
      <c r="KSQ12" s="22"/>
      <c r="KSR12" s="22"/>
      <c r="KSS12" s="22"/>
      <c r="KST12" s="22"/>
      <c r="KSU12" s="22"/>
      <c r="KSV12" s="22"/>
      <c r="KSW12" s="22"/>
      <c r="KSX12" s="22"/>
      <c r="KSY12" s="22"/>
      <c r="KSZ12" s="22"/>
      <c r="KTA12" s="22"/>
      <c r="KTB12" s="22"/>
      <c r="KTC12" s="22"/>
      <c r="KTD12" s="22"/>
      <c r="KTE12" s="22"/>
      <c r="KTF12" s="22"/>
      <c r="KTG12" s="22"/>
      <c r="KTH12" s="22"/>
      <c r="KTI12" s="22"/>
      <c r="KTJ12" s="22"/>
      <c r="KTK12" s="22"/>
      <c r="KTL12" s="22"/>
      <c r="KTM12" s="22"/>
      <c r="KTN12" s="22"/>
      <c r="KTO12" s="22"/>
      <c r="KTP12" s="22"/>
      <c r="KTQ12" s="22"/>
      <c r="KTR12" s="22"/>
      <c r="KTS12" s="22"/>
      <c r="KTT12" s="22"/>
      <c r="KTU12" s="22"/>
      <c r="KTV12" s="22"/>
      <c r="KTW12" s="22"/>
      <c r="KTX12" s="22"/>
      <c r="KTY12" s="22"/>
      <c r="KTZ12" s="22"/>
      <c r="KUA12" s="22"/>
      <c r="KUB12" s="22"/>
      <c r="KUC12" s="22"/>
      <c r="KUD12" s="22"/>
      <c r="KUE12" s="22"/>
      <c r="KUF12" s="22"/>
      <c r="KUG12" s="22"/>
      <c r="KUH12" s="22"/>
      <c r="KUI12" s="22"/>
      <c r="KUJ12" s="22"/>
      <c r="KUK12" s="22"/>
      <c r="KUL12" s="22"/>
      <c r="KUM12" s="22"/>
      <c r="KUN12" s="22"/>
      <c r="KUO12" s="22"/>
      <c r="KUP12" s="22"/>
      <c r="KUQ12" s="22"/>
      <c r="KUR12" s="22"/>
      <c r="KUS12" s="22"/>
      <c r="KUT12" s="22"/>
      <c r="KUU12" s="22"/>
      <c r="KUV12" s="22"/>
      <c r="KUW12" s="22"/>
      <c r="KUX12" s="22"/>
      <c r="KUY12" s="22"/>
      <c r="KUZ12" s="22"/>
      <c r="KVA12" s="22"/>
      <c r="KVB12" s="22"/>
      <c r="KVC12" s="22"/>
      <c r="KVD12" s="22"/>
      <c r="KVE12" s="22"/>
      <c r="KVF12" s="22"/>
      <c r="KVG12" s="22"/>
      <c r="KVH12" s="22"/>
      <c r="KVI12" s="22"/>
      <c r="KVJ12" s="22"/>
      <c r="KVK12" s="22"/>
      <c r="KVL12" s="22"/>
      <c r="KVM12" s="22"/>
      <c r="KVN12" s="22"/>
      <c r="KVO12" s="22"/>
      <c r="KVP12" s="22"/>
      <c r="KVQ12" s="22"/>
      <c r="KVR12" s="22"/>
      <c r="KVS12" s="22"/>
      <c r="KVT12" s="22"/>
      <c r="KVU12" s="22"/>
      <c r="KVV12" s="22"/>
      <c r="KVW12" s="22"/>
      <c r="KVX12" s="22"/>
      <c r="KVY12" s="22"/>
      <c r="KVZ12" s="22"/>
      <c r="KWA12" s="22"/>
      <c r="KWB12" s="22"/>
      <c r="KWC12" s="22"/>
      <c r="KWD12" s="22"/>
      <c r="KWE12" s="22"/>
      <c r="KWF12" s="22"/>
      <c r="KWG12" s="22"/>
      <c r="KWH12" s="22"/>
      <c r="KWI12" s="22"/>
      <c r="KWJ12" s="22"/>
      <c r="KWK12" s="22"/>
      <c r="KWL12" s="22"/>
      <c r="KWM12" s="22"/>
      <c r="KWN12" s="22"/>
      <c r="KWO12" s="22"/>
      <c r="KWP12" s="22"/>
      <c r="KWQ12" s="22"/>
      <c r="KWR12" s="22"/>
      <c r="KWS12" s="22"/>
      <c r="KWT12" s="22"/>
      <c r="KWU12" s="22"/>
      <c r="KWV12" s="22"/>
      <c r="KWW12" s="22"/>
      <c r="KWX12" s="22"/>
      <c r="KWY12" s="22"/>
      <c r="KWZ12" s="22"/>
      <c r="KXA12" s="22"/>
      <c r="KXB12" s="22"/>
      <c r="KXC12" s="22"/>
      <c r="KXD12" s="22"/>
      <c r="KXE12" s="22"/>
      <c r="KXF12" s="22"/>
      <c r="KXG12" s="22"/>
      <c r="KXH12" s="22"/>
      <c r="KXI12" s="22"/>
      <c r="KXJ12" s="22"/>
      <c r="KXK12" s="22"/>
      <c r="KXL12" s="22"/>
      <c r="KXM12" s="22"/>
      <c r="KXN12" s="22"/>
      <c r="KXO12" s="22"/>
      <c r="KXP12" s="22"/>
      <c r="KXQ12" s="22"/>
      <c r="KXR12" s="22"/>
      <c r="KXS12" s="22"/>
      <c r="KXT12" s="22"/>
      <c r="KXU12" s="22"/>
      <c r="KXV12" s="22"/>
      <c r="KXW12" s="22"/>
      <c r="KXX12" s="22"/>
      <c r="KXY12" s="22"/>
      <c r="KXZ12" s="22"/>
      <c r="KYA12" s="22"/>
      <c r="KYB12" s="22"/>
      <c r="KYC12" s="22"/>
      <c r="KYD12" s="22"/>
      <c r="KYE12" s="22"/>
      <c r="KYF12" s="22"/>
      <c r="KYG12" s="22"/>
      <c r="KYH12" s="22"/>
      <c r="KYI12" s="22"/>
      <c r="KYJ12" s="22"/>
      <c r="KYK12" s="22"/>
      <c r="KYL12" s="22"/>
      <c r="KYM12" s="22"/>
      <c r="KYN12" s="22"/>
      <c r="KYO12" s="22"/>
      <c r="KYP12" s="22"/>
      <c r="KYQ12" s="22"/>
      <c r="KYR12" s="22"/>
      <c r="KYS12" s="22"/>
      <c r="KYT12" s="22"/>
      <c r="KYU12" s="22"/>
      <c r="KYV12" s="22"/>
      <c r="KYW12" s="22"/>
      <c r="KYX12" s="22"/>
      <c r="KYY12" s="22"/>
      <c r="KYZ12" s="22"/>
      <c r="KZA12" s="22"/>
      <c r="KZB12" s="22"/>
      <c r="KZC12" s="22"/>
      <c r="KZD12" s="22"/>
      <c r="KZE12" s="22"/>
      <c r="KZF12" s="22"/>
      <c r="KZG12" s="22"/>
      <c r="KZH12" s="22"/>
      <c r="KZI12" s="22"/>
      <c r="KZJ12" s="22"/>
      <c r="KZK12" s="22"/>
      <c r="KZL12" s="22"/>
      <c r="KZM12" s="22"/>
      <c r="KZN12" s="22"/>
      <c r="KZO12" s="22"/>
      <c r="KZP12" s="22"/>
      <c r="KZQ12" s="22"/>
      <c r="KZR12" s="22"/>
      <c r="KZS12" s="22"/>
      <c r="KZT12" s="22"/>
      <c r="KZU12" s="22"/>
      <c r="KZV12" s="22"/>
      <c r="KZW12" s="22"/>
      <c r="KZX12" s="22"/>
      <c r="KZY12" s="22"/>
      <c r="KZZ12" s="22"/>
      <c r="LAA12" s="22"/>
      <c r="LAB12" s="22"/>
      <c r="LAC12" s="22"/>
      <c r="LAD12" s="22"/>
      <c r="LAE12" s="22"/>
      <c r="LAF12" s="22"/>
      <c r="LAG12" s="22"/>
      <c r="LAH12" s="22"/>
      <c r="LAI12" s="22"/>
      <c r="LAJ12" s="22"/>
      <c r="LAK12" s="22"/>
      <c r="LAL12" s="22"/>
      <c r="LAM12" s="22"/>
      <c r="LAN12" s="22"/>
      <c r="LAO12" s="22"/>
      <c r="LAP12" s="22"/>
      <c r="LAQ12" s="22"/>
      <c r="LAR12" s="22"/>
      <c r="LAS12" s="22"/>
      <c r="LAT12" s="22"/>
      <c r="LAU12" s="22"/>
      <c r="LAV12" s="22"/>
      <c r="LAW12" s="22"/>
      <c r="LAX12" s="22"/>
      <c r="LAY12" s="22"/>
      <c r="LAZ12" s="22"/>
      <c r="LBA12" s="22"/>
      <c r="LBB12" s="22"/>
      <c r="LBC12" s="22"/>
      <c r="LBD12" s="22"/>
      <c r="LBE12" s="22"/>
      <c r="LBF12" s="22"/>
      <c r="LBG12" s="22"/>
      <c r="LBH12" s="22"/>
      <c r="LBI12" s="22"/>
      <c r="LBJ12" s="22"/>
      <c r="LBK12" s="22"/>
      <c r="LBL12" s="22"/>
      <c r="LBM12" s="22"/>
      <c r="LBN12" s="22"/>
      <c r="LBO12" s="22"/>
      <c r="LBP12" s="22"/>
      <c r="LBQ12" s="22"/>
      <c r="LBR12" s="22"/>
      <c r="LBS12" s="22"/>
      <c r="LBT12" s="22"/>
      <c r="LBU12" s="22"/>
      <c r="LBV12" s="22"/>
      <c r="LBW12" s="22"/>
      <c r="LBX12" s="22"/>
      <c r="LBY12" s="22"/>
      <c r="LBZ12" s="22"/>
      <c r="LCA12" s="22"/>
      <c r="LCB12" s="22"/>
      <c r="LCC12" s="22"/>
      <c r="LCD12" s="22"/>
      <c r="LCE12" s="22"/>
      <c r="LCF12" s="22"/>
      <c r="LCG12" s="22"/>
      <c r="LCH12" s="22"/>
      <c r="LCI12" s="22"/>
      <c r="LCJ12" s="22"/>
      <c r="LCK12" s="22"/>
      <c r="LCL12" s="22"/>
      <c r="LCM12" s="22"/>
      <c r="LCN12" s="22"/>
      <c r="LCO12" s="22"/>
      <c r="LCP12" s="22"/>
      <c r="LCQ12" s="22"/>
      <c r="LCR12" s="22"/>
      <c r="LCS12" s="22"/>
      <c r="LCT12" s="22"/>
      <c r="LCU12" s="22"/>
      <c r="LCV12" s="22"/>
      <c r="LCW12" s="22"/>
      <c r="LCX12" s="22"/>
      <c r="LCY12" s="22"/>
      <c r="LCZ12" s="22"/>
      <c r="LDA12" s="22"/>
      <c r="LDB12" s="22"/>
      <c r="LDC12" s="22"/>
      <c r="LDD12" s="22"/>
      <c r="LDE12" s="22"/>
      <c r="LDF12" s="22"/>
      <c r="LDG12" s="22"/>
      <c r="LDH12" s="22"/>
      <c r="LDI12" s="22"/>
      <c r="LDJ12" s="22"/>
      <c r="LDK12" s="22"/>
      <c r="LDL12" s="22"/>
      <c r="LDM12" s="22"/>
      <c r="LDN12" s="22"/>
      <c r="LDO12" s="22"/>
      <c r="LDP12" s="22"/>
      <c r="LDQ12" s="22"/>
      <c r="LDR12" s="22"/>
      <c r="LDS12" s="22"/>
      <c r="LDT12" s="22"/>
      <c r="LDU12" s="22"/>
      <c r="LDV12" s="22"/>
      <c r="LDW12" s="22"/>
      <c r="LDX12" s="22"/>
      <c r="LDY12" s="22"/>
      <c r="LDZ12" s="22"/>
      <c r="LEA12" s="22"/>
      <c r="LEB12" s="22"/>
      <c r="LEC12" s="22"/>
      <c r="LED12" s="22"/>
      <c r="LEE12" s="22"/>
      <c r="LEF12" s="22"/>
      <c r="LEG12" s="22"/>
      <c r="LEH12" s="22"/>
      <c r="LEI12" s="22"/>
      <c r="LEJ12" s="22"/>
      <c r="LEK12" s="22"/>
      <c r="LEL12" s="22"/>
      <c r="LEM12" s="22"/>
      <c r="LEN12" s="22"/>
      <c r="LEO12" s="22"/>
      <c r="LEP12" s="22"/>
      <c r="LEQ12" s="22"/>
      <c r="LER12" s="22"/>
      <c r="LES12" s="22"/>
      <c r="LET12" s="22"/>
      <c r="LEU12" s="22"/>
      <c r="LEV12" s="22"/>
      <c r="LEW12" s="22"/>
      <c r="LEX12" s="22"/>
      <c r="LEY12" s="22"/>
      <c r="LEZ12" s="22"/>
      <c r="LFA12" s="22"/>
      <c r="LFB12" s="22"/>
      <c r="LFC12" s="22"/>
      <c r="LFD12" s="22"/>
      <c r="LFE12" s="22"/>
      <c r="LFF12" s="22"/>
      <c r="LFG12" s="22"/>
      <c r="LFH12" s="22"/>
      <c r="LFI12" s="22"/>
      <c r="LFJ12" s="22"/>
      <c r="LFK12" s="22"/>
      <c r="LFL12" s="22"/>
      <c r="LFM12" s="22"/>
      <c r="LFN12" s="22"/>
      <c r="LFO12" s="22"/>
      <c r="LFP12" s="22"/>
      <c r="LFQ12" s="22"/>
      <c r="LFR12" s="22"/>
      <c r="LFS12" s="22"/>
      <c r="LFT12" s="22"/>
      <c r="LFU12" s="22"/>
      <c r="LFV12" s="22"/>
      <c r="LFW12" s="22"/>
      <c r="LFX12" s="22"/>
      <c r="LFY12" s="22"/>
      <c r="LFZ12" s="22"/>
      <c r="LGA12" s="22"/>
      <c r="LGB12" s="22"/>
      <c r="LGC12" s="22"/>
      <c r="LGD12" s="22"/>
      <c r="LGE12" s="22"/>
      <c r="LGF12" s="22"/>
      <c r="LGG12" s="22"/>
      <c r="LGH12" s="22"/>
      <c r="LGI12" s="22"/>
      <c r="LGJ12" s="22"/>
      <c r="LGK12" s="22"/>
      <c r="LGL12" s="22"/>
      <c r="LGM12" s="22"/>
      <c r="LGN12" s="22"/>
      <c r="LGO12" s="22"/>
      <c r="LGP12" s="22"/>
      <c r="LGQ12" s="22"/>
      <c r="LGR12" s="22"/>
      <c r="LGS12" s="22"/>
      <c r="LGT12" s="22"/>
      <c r="LGU12" s="22"/>
      <c r="LGV12" s="22"/>
      <c r="LGW12" s="22"/>
      <c r="LGX12" s="22"/>
      <c r="LGY12" s="22"/>
      <c r="LGZ12" s="22"/>
      <c r="LHA12" s="22"/>
      <c r="LHB12" s="22"/>
      <c r="LHC12" s="22"/>
      <c r="LHD12" s="22"/>
      <c r="LHE12" s="22"/>
      <c r="LHF12" s="22"/>
      <c r="LHG12" s="22"/>
      <c r="LHH12" s="22"/>
      <c r="LHI12" s="22"/>
      <c r="LHJ12" s="22"/>
      <c r="LHK12" s="22"/>
      <c r="LHL12" s="22"/>
      <c r="LHM12" s="22"/>
      <c r="LHN12" s="22"/>
      <c r="LHO12" s="22"/>
      <c r="LHP12" s="22"/>
      <c r="LHQ12" s="22"/>
      <c r="LHR12" s="22"/>
      <c r="LHS12" s="22"/>
      <c r="LHT12" s="22"/>
      <c r="LHU12" s="22"/>
      <c r="LHV12" s="22"/>
      <c r="LHW12" s="22"/>
      <c r="LHX12" s="22"/>
      <c r="LHY12" s="22"/>
      <c r="LHZ12" s="22"/>
      <c r="LIA12" s="22"/>
      <c r="LIB12" s="22"/>
      <c r="LIC12" s="22"/>
      <c r="LID12" s="22"/>
      <c r="LIE12" s="22"/>
      <c r="LIF12" s="22"/>
      <c r="LIG12" s="22"/>
      <c r="LIH12" s="22"/>
      <c r="LII12" s="22"/>
      <c r="LIJ12" s="22"/>
      <c r="LIK12" s="22"/>
      <c r="LIL12" s="22"/>
      <c r="LIM12" s="22"/>
      <c r="LIN12" s="22"/>
      <c r="LIO12" s="22"/>
      <c r="LIP12" s="22"/>
      <c r="LIQ12" s="22"/>
      <c r="LIR12" s="22"/>
      <c r="LIS12" s="22"/>
      <c r="LIT12" s="22"/>
      <c r="LIU12" s="22"/>
      <c r="LIV12" s="22"/>
      <c r="LIW12" s="22"/>
      <c r="LIX12" s="22"/>
      <c r="LIY12" s="22"/>
      <c r="LIZ12" s="22"/>
      <c r="LJA12" s="22"/>
      <c r="LJB12" s="22"/>
      <c r="LJC12" s="22"/>
      <c r="LJD12" s="22"/>
      <c r="LJE12" s="22"/>
      <c r="LJF12" s="22"/>
      <c r="LJG12" s="22"/>
      <c r="LJH12" s="22"/>
      <c r="LJI12" s="22"/>
      <c r="LJJ12" s="22"/>
      <c r="LJK12" s="22"/>
      <c r="LJL12" s="22"/>
      <c r="LJM12" s="22"/>
      <c r="LJN12" s="22"/>
      <c r="LJO12" s="22"/>
      <c r="LJP12" s="22"/>
      <c r="LJQ12" s="22"/>
      <c r="LJR12" s="22"/>
      <c r="LJS12" s="22"/>
      <c r="LJT12" s="22"/>
      <c r="LJU12" s="22"/>
      <c r="LJV12" s="22"/>
      <c r="LJW12" s="22"/>
      <c r="LJX12" s="22"/>
      <c r="LJY12" s="22"/>
      <c r="LJZ12" s="22"/>
      <c r="LKA12" s="22"/>
      <c r="LKB12" s="22"/>
      <c r="LKC12" s="22"/>
      <c r="LKD12" s="22"/>
      <c r="LKE12" s="22"/>
      <c r="LKF12" s="22"/>
      <c r="LKG12" s="22"/>
      <c r="LKH12" s="22"/>
      <c r="LKI12" s="22"/>
      <c r="LKJ12" s="22"/>
      <c r="LKK12" s="22"/>
      <c r="LKL12" s="22"/>
      <c r="LKM12" s="22"/>
      <c r="LKN12" s="22"/>
      <c r="LKO12" s="22"/>
      <c r="LKP12" s="22"/>
      <c r="LKQ12" s="22"/>
      <c r="LKR12" s="22"/>
      <c r="LKS12" s="22"/>
      <c r="LKT12" s="22"/>
      <c r="LKU12" s="22"/>
      <c r="LKV12" s="22"/>
      <c r="LKW12" s="22"/>
      <c r="LKX12" s="22"/>
      <c r="LKY12" s="22"/>
      <c r="LKZ12" s="22"/>
      <c r="LLA12" s="22"/>
      <c r="LLB12" s="22"/>
      <c r="LLC12" s="22"/>
      <c r="LLD12" s="22"/>
      <c r="LLE12" s="22"/>
      <c r="LLF12" s="22"/>
      <c r="LLG12" s="22"/>
      <c r="LLH12" s="22"/>
      <c r="LLI12" s="22"/>
      <c r="LLJ12" s="22"/>
      <c r="LLK12" s="22"/>
      <c r="LLL12" s="22"/>
      <c r="LLM12" s="22"/>
      <c r="LLN12" s="22"/>
      <c r="LLO12" s="22"/>
      <c r="LLP12" s="22"/>
      <c r="LLQ12" s="22"/>
      <c r="LLR12" s="22"/>
      <c r="LLS12" s="22"/>
      <c r="LLT12" s="22"/>
      <c r="LLU12" s="22"/>
      <c r="LLV12" s="22"/>
      <c r="LLW12" s="22"/>
      <c r="LLX12" s="22"/>
      <c r="LLY12" s="22"/>
      <c r="LLZ12" s="22"/>
      <c r="LMA12" s="22"/>
      <c r="LMB12" s="22"/>
      <c r="LMC12" s="22"/>
      <c r="LMD12" s="22"/>
      <c r="LME12" s="22"/>
      <c r="LMF12" s="22"/>
      <c r="LMG12" s="22"/>
      <c r="LMH12" s="22"/>
      <c r="LMI12" s="22"/>
      <c r="LMJ12" s="22"/>
      <c r="LMK12" s="22"/>
      <c r="LML12" s="22"/>
      <c r="LMM12" s="22"/>
      <c r="LMN12" s="22"/>
      <c r="LMO12" s="22"/>
      <c r="LMP12" s="22"/>
      <c r="LMQ12" s="22"/>
      <c r="LMR12" s="22"/>
      <c r="LMS12" s="22"/>
      <c r="LMT12" s="22"/>
      <c r="LMU12" s="22"/>
      <c r="LMV12" s="22"/>
      <c r="LMW12" s="22"/>
      <c r="LMX12" s="22"/>
      <c r="LMY12" s="22"/>
      <c r="LMZ12" s="22"/>
      <c r="LNA12" s="22"/>
      <c r="LNB12" s="22"/>
      <c r="LNC12" s="22"/>
      <c r="LND12" s="22"/>
      <c r="LNE12" s="22"/>
      <c r="LNF12" s="22"/>
      <c r="LNG12" s="22"/>
      <c r="LNH12" s="22"/>
      <c r="LNI12" s="22"/>
      <c r="LNJ12" s="22"/>
      <c r="LNK12" s="22"/>
      <c r="LNL12" s="22"/>
      <c r="LNM12" s="22"/>
      <c r="LNN12" s="22"/>
      <c r="LNO12" s="22"/>
      <c r="LNP12" s="22"/>
      <c r="LNQ12" s="22"/>
      <c r="LNR12" s="22"/>
      <c r="LNS12" s="22"/>
      <c r="LNT12" s="22"/>
      <c r="LNU12" s="22"/>
      <c r="LNV12" s="22"/>
      <c r="LNW12" s="22"/>
      <c r="LNX12" s="22"/>
      <c r="LNY12" s="22"/>
      <c r="LNZ12" s="22"/>
      <c r="LOA12" s="22"/>
      <c r="LOB12" s="22"/>
      <c r="LOC12" s="22"/>
      <c r="LOD12" s="22"/>
      <c r="LOE12" s="22"/>
      <c r="LOF12" s="22"/>
      <c r="LOG12" s="22"/>
      <c r="LOH12" s="22"/>
      <c r="LOI12" s="22"/>
      <c r="LOJ12" s="22"/>
      <c r="LOK12" s="22"/>
      <c r="LOL12" s="22"/>
      <c r="LOM12" s="22"/>
      <c r="LON12" s="22"/>
      <c r="LOO12" s="22"/>
      <c r="LOP12" s="22"/>
      <c r="LOQ12" s="22"/>
      <c r="LOR12" s="22"/>
      <c r="LOS12" s="22"/>
      <c r="LOT12" s="22"/>
      <c r="LOU12" s="22"/>
      <c r="LOV12" s="22"/>
      <c r="LOW12" s="22"/>
      <c r="LOX12" s="22"/>
      <c r="LOY12" s="22"/>
      <c r="LOZ12" s="22"/>
      <c r="LPA12" s="22"/>
      <c r="LPB12" s="22"/>
      <c r="LPC12" s="22"/>
      <c r="LPD12" s="22"/>
      <c r="LPE12" s="22"/>
      <c r="LPF12" s="22"/>
      <c r="LPG12" s="22"/>
      <c r="LPH12" s="22"/>
      <c r="LPI12" s="22"/>
      <c r="LPJ12" s="22"/>
      <c r="LPK12" s="22"/>
      <c r="LPL12" s="22"/>
      <c r="LPM12" s="22"/>
      <c r="LPN12" s="22"/>
      <c r="LPO12" s="22"/>
      <c r="LPP12" s="22"/>
      <c r="LPQ12" s="22"/>
      <c r="LPR12" s="22"/>
      <c r="LPS12" s="22"/>
      <c r="LPT12" s="22"/>
      <c r="LPU12" s="22"/>
      <c r="LPV12" s="22"/>
      <c r="LPW12" s="22"/>
      <c r="LPX12" s="22"/>
      <c r="LPY12" s="22"/>
      <c r="LPZ12" s="22"/>
      <c r="LQA12" s="22"/>
      <c r="LQB12" s="22"/>
      <c r="LQC12" s="22"/>
      <c r="LQD12" s="22"/>
      <c r="LQE12" s="22"/>
      <c r="LQF12" s="22"/>
      <c r="LQG12" s="22"/>
      <c r="LQH12" s="22"/>
      <c r="LQI12" s="22"/>
      <c r="LQJ12" s="22"/>
      <c r="LQK12" s="22"/>
      <c r="LQL12" s="22"/>
      <c r="LQM12" s="22"/>
      <c r="LQN12" s="22"/>
      <c r="LQO12" s="22"/>
      <c r="LQP12" s="22"/>
      <c r="LQQ12" s="22"/>
      <c r="LQR12" s="22"/>
      <c r="LQS12" s="22"/>
      <c r="LQT12" s="22"/>
      <c r="LQU12" s="22"/>
      <c r="LQV12" s="22"/>
      <c r="LQW12" s="22"/>
      <c r="LQX12" s="22"/>
      <c r="LQY12" s="22"/>
      <c r="LQZ12" s="22"/>
      <c r="LRA12" s="22"/>
      <c r="LRB12" s="22"/>
      <c r="LRC12" s="22"/>
      <c r="LRD12" s="22"/>
      <c r="LRE12" s="22"/>
      <c r="LRF12" s="22"/>
      <c r="LRG12" s="22"/>
      <c r="LRH12" s="22"/>
      <c r="LRI12" s="22"/>
      <c r="LRJ12" s="22"/>
      <c r="LRK12" s="22"/>
      <c r="LRL12" s="22"/>
      <c r="LRM12" s="22"/>
      <c r="LRN12" s="22"/>
      <c r="LRO12" s="22"/>
      <c r="LRP12" s="22"/>
      <c r="LRQ12" s="22"/>
      <c r="LRR12" s="22"/>
      <c r="LRS12" s="22"/>
      <c r="LRT12" s="22"/>
      <c r="LRU12" s="22"/>
      <c r="LRV12" s="22"/>
      <c r="LRW12" s="22"/>
      <c r="LRX12" s="22"/>
      <c r="LRY12" s="22"/>
      <c r="LRZ12" s="22"/>
      <c r="LSA12" s="22"/>
      <c r="LSB12" s="22"/>
      <c r="LSC12" s="22"/>
      <c r="LSD12" s="22"/>
      <c r="LSE12" s="22"/>
      <c r="LSF12" s="22"/>
      <c r="LSG12" s="22"/>
      <c r="LSH12" s="22"/>
      <c r="LSI12" s="22"/>
      <c r="LSJ12" s="22"/>
      <c r="LSK12" s="22"/>
      <c r="LSL12" s="22"/>
      <c r="LSM12" s="22"/>
      <c r="LSN12" s="22"/>
      <c r="LSO12" s="22"/>
      <c r="LSP12" s="22"/>
      <c r="LSQ12" s="22"/>
      <c r="LSR12" s="22"/>
      <c r="LSS12" s="22"/>
      <c r="LST12" s="22"/>
      <c r="LSU12" s="22"/>
      <c r="LSV12" s="22"/>
      <c r="LSW12" s="22"/>
      <c r="LSX12" s="22"/>
      <c r="LSY12" s="22"/>
      <c r="LSZ12" s="22"/>
      <c r="LTA12" s="22"/>
      <c r="LTB12" s="22"/>
      <c r="LTC12" s="22"/>
      <c r="LTD12" s="22"/>
      <c r="LTE12" s="22"/>
      <c r="LTF12" s="22"/>
      <c r="LTG12" s="22"/>
      <c r="LTH12" s="22"/>
      <c r="LTI12" s="22"/>
      <c r="LTJ12" s="22"/>
      <c r="LTK12" s="22"/>
      <c r="LTL12" s="22"/>
      <c r="LTM12" s="22"/>
      <c r="LTN12" s="22"/>
      <c r="LTO12" s="22"/>
      <c r="LTP12" s="22"/>
      <c r="LTQ12" s="22"/>
      <c r="LTR12" s="22"/>
      <c r="LTS12" s="22"/>
      <c r="LTT12" s="22"/>
      <c r="LTU12" s="22"/>
      <c r="LTV12" s="22"/>
      <c r="LTW12" s="22"/>
      <c r="LTX12" s="22"/>
      <c r="LTY12" s="22"/>
      <c r="LTZ12" s="22"/>
      <c r="LUA12" s="22"/>
      <c r="LUB12" s="22"/>
      <c r="LUC12" s="22"/>
      <c r="LUD12" s="22"/>
      <c r="LUE12" s="22"/>
      <c r="LUF12" s="22"/>
      <c r="LUG12" s="22"/>
      <c r="LUH12" s="22"/>
      <c r="LUI12" s="22"/>
      <c r="LUJ12" s="22"/>
      <c r="LUK12" s="22"/>
      <c r="LUL12" s="22"/>
      <c r="LUM12" s="22"/>
      <c r="LUN12" s="22"/>
      <c r="LUO12" s="22"/>
      <c r="LUP12" s="22"/>
      <c r="LUQ12" s="22"/>
      <c r="LUR12" s="22"/>
      <c r="LUS12" s="22"/>
      <c r="LUT12" s="22"/>
      <c r="LUU12" s="22"/>
      <c r="LUV12" s="22"/>
      <c r="LUW12" s="22"/>
      <c r="LUX12" s="22"/>
      <c r="LUY12" s="22"/>
      <c r="LUZ12" s="22"/>
      <c r="LVA12" s="22"/>
      <c r="LVB12" s="22"/>
      <c r="LVC12" s="22"/>
      <c r="LVD12" s="22"/>
      <c r="LVE12" s="22"/>
      <c r="LVF12" s="22"/>
      <c r="LVG12" s="22"/>
      <c r="LVH12" s="22"/>
      <c r="LVI12" s="22"/>
      <c r="LVJ12" s="22"/>
      <c r="LVK12" s="22"/>
      <c r="LVL12" s="22"/>
      <c r="LVM12" s="22"/>
      <c r="LVN12" s="22"/>
      <c r="LVO12" s="22"/>
      <c r="LVP12" s="22"/>
      <c r="LVQ12" s="22"/>
      <c r="LVR12" s="22"/>
      <c r="LVS12" s="22"/>
      <c r="LVT12" s="22"/>
      <c r="LVU12" s="22"/>
      <c r="LVV12" s="22"/>
      <c r="LVW12" s="22"/>
      <c r="LVX12" s="22"/>
      <c r="LVY12" s="22"/>
      <c r="LVZ12" s="22"/>
      <c r="LWA12" s="22"/>
      <c r="LWB12" s="22"/>
      <c r="LWC12" s="22"/>
      <c r="LWD12" s="22"/>
      <c r="LWE12" s="22"/>
      <c r="LWF12" s="22"/>
      <c r="LWG12" s="22"/>
      <c r="LWH12" s="22"/>
      <c r="LWI12" s="22"/>
      <c r="LWJ12" s="22"/>
      <c r="LWK12" s="22"/>
      <c r="LWL12" s="22"/>
      <c r="LWM12" s="22"/>
      <c r="LWN12" s="22"/>
      <c r="LWO12" s="22"/>
      <c r="LWP12" s="22"/>
      <c r="LWQ12" s="22"/>
      <c r="LWR12" s="22"/>
      <c r="LWS12" s="22"/>
      <c r="LWT12" s="22"/>
      <c r="LWU12" s="22"/>
      <c r="LWV12" s="22"/>
      <c r="LWW12" s="22"/>
      <c r="LWX12" s="22"/>
      <c r="LWY12" s="22"/>
      <c r="LWZ12" s="22"/>
      <c r="LXA12" s="22"/>
      <c r="LXB12" s="22"/>
      <c r="LXC12" s="22"/>
      <c r="LXD12" s="22"/>
      <c r="LXE12" s="22"/>
      <c r="LXF12" s="22"/>
      <c r="LXG12" s="22"/>
      <c r="LXH12" s="22"/>
      <c r="LXI12" s="22"/>
      <c r="LXJ12" s="22"/>
      <c r="LXK12" s="22"/>
      <c r="LXL12" s="22"/>
      <c r="LXM12" s="22"/>
      <c r="LXN12" s="22"/>
      <c r="LXO12" s="22"/>
      <c r="LXP12" s="22"/>
      <c r="LXQ12" s="22"/>
      <c r="LXR12" s="22"/>
      <c r="LXS12" s="22"/>
      <c r="LXT12" s="22"/>
      <c r="LXU12" s="22"/>
      <c r="LXV12" s="22"/>
      <c r="LXW12" s="22"/>
      <c r="LXX12" s="22"/>
      <c r="LXY12" s="22"/>
      <c r="LXZ12" s="22"/>
      <c r="LYA12" s="22"/>
      <c r="LYB12" s="22"/>
      <c r="LYC12" s="22"/>
      <c r="LYD12" s="22"/>
      <c r="LYE12" s="22"/>
      <c r="LYF12" s="22"/>
      <c r="LYG12" s="22"/>
      <c r="LYH12" s="22"/>
      <c r="LYI12" s="22"/>
      <c r="LYJ12" s="22"/>
      <c r="LYK12" s="22"/>
      <c r="LYL12" s="22"/>
      <c r="LYM12" s="22"/>
      <c r="LYN12" s="22"/>
      <c r="LYO12" s="22"/>
      <c r="LYP12" s="22"/>
      <c r="LYQ12" s="22"/>
      <c r="LYR12" s="22"/>
      <c r="LYS12" s="22"/>
      <c r="LYT12" s="22"/>
      <c r="LYU12" s="22"/>
      <c r="LYV12" s="22"/>
      <c r="LYW12" s="22"/>
      <c r="LYX12" s="22"/>
      <c r="LYY12" s="22"/>
      <c r="LYZ12" s="22"/>
      <c r="LZA12" s="22"/>
      <c r="LZB12" s="22"/>
      <c r="LZC12" s="22"/>
      <c r="LZD12" s="22"/>
      <c r="LZE12" s="22"/>
      <c r="LZF12" s="22"/>
      <c r="LZG12" s="22"/>
      <c r="LZH12" s="22"/>
      <c r="LZI12" s="22"/>
      <c r="LZJ12" s="22"/>
      <c r="LZK12" s="22"/>
      <c r="LZL12" s="22"/>
      <c r="LZM12" s="22"/>
      <c r="LZN12" s="22"/>
      <c r="LZO12" s="22"/>
      <c r="LZP12" s="22"/>
      <c r="LZQ12" s="22"/>
      <c r="LZR12" s="22"/>
      <c r="LZS12" s="22"/>
      <c r="LZT12" s="22"/>
      <c r="LZU12" s="22"/>
      <c r="LZV12" s="22"/>
      <c r="LZW12" s="22"/>
      <c r="LZX12" s="22"/>
      <c r="LZY12" s="22"/>
      <c r="LZZ12" s="22"/>
      <c r="MAA12" s="22"/>
      <c r="MAB12" s="22"/>
      <c r="MAC12" s="22"/>
      <c r="MAD12" s="22"/>
      <c r="MAE12" s="22"/>
      <c r="MAF12" s="22"/>
      <c r="MAG12" s="22"/>
      <c r="MAH12" s="22"/>
      <c r="MAI12" s="22"/>
      <c r="MAJ12" s="22"/>
      <c r="MAK12" s="22"/>
      <c r="MAL12" s="22"/>
      <c r="MAM12" s="22"/>
      <c r="MAN12" s="22"/>
      <c r="MAO12" s="22"/>
      <c r="MAP12" s="22"/>
      <c r="MAQ12" s="22"/>
      <c r="MAR12" s="22"/>
      <c r="MAS12" s="22"/>
      <c r="MAT12" s="22"/>
      <c r="MAU12" s="22"/>
      <c r="MAV12" s="22"/>
      <c r="MAW12" s="22"/>
      <c r="MAX12" s="22"/>
      <c r="MAY12" s="22"/>
      <c r="MAZ12" s="22"/>
      <c r="MBA12" s="22"/>
      <c r="MBB12" s="22"/>
      <c r="MBC12" s="22"/>
      <c r="MBD12" s="22"/>
      <c r="MBE12" s="22"/>
      <c r="MBF12" s="22"/>
      <c r="MBG12" s="22"/>
      <c r="MBH12" s="22"/>
      <c r="MBI12" s="22"/>
      <c r="MBJ12" s="22"/>
      <c r="MBK12" s="22"/>
      <c r="MBL12" s="22"/>
      <c r="MBM12" s="22"/>
      <c r="MBN12" s="22"/>
      <c r="MBO12" s="22"/>
      <c r="MBP12" s="22"/>
      <c r="MBQ12" s="22"/>
      <c r="MBR12" s="22"/>
      <c r="MBS12" s="22"/>
      <c r="MBT12" s="22"/>
      <c r="MBU12" s="22"/>
      <c r="MBV12" s="22"/>
      <c r="MBW12" s="22"/>
      <c r="MBX12" s="22"/>
      <c r="MBY12" s="22"/>
      <c r="MBZ12" s="22"/>
      <c r="MCA12" s="22"/>
      <c r="MCB12" s="22"/>
      <c r="MCC12" s="22"/>
      <c r="MCD12" s="22"/>
      <c r="MCE12" s="22"/>
      <c r="MCF12" s="22"/>
      <c r="MCG12" s="22"/>
      <c r="MCH12" s="22"/>
      <c r="MCI12" s="22"/>
      <c r="MCJ12" s="22"/>
      <c r="MCK12" s="22"/>
      <c r="MCL12" s="22"/>
      <c r="MCM12" s="22"/>
      <c r="MCN12" s="22"/>
      <c r="MCO12" s="22"/>
      <c r="MCP12" s="22"/>
      <c r="MCQ12" s="22"/>
      <c r="MCR12" s="22"/>
      <c r="MCS12" s="22"/>
      <c r="MCT12" s="22"/>
      <c r="MCU12" s="22"/>
      <c r="MCV12" s="22"/>
      <c r="MCW12" s="22"/>
      <c r="MCX12" s="22"/>
      <c r="MCY12" s="22"/>
      <c r="MCZ12" s="22"/>
      <c r="MDA12" s="22"/>
      <c r="MDB12" s="22"/>
      <c r="MDC12" s="22"/>
      <c r="MDD12" s="22"/>
      <c r="MDE12" s="22"/>
      <c r="MDF12" s="22"/>
      <c r="MDG12" s="22"/>
      <c r="MDH12" s="22"/>
      <c r="MDI12" s="22"/>
      <c r="MDJ12" s="22"/>
      <c r="MDK12" s="22"/>
      <c r="MDL12" s="22"/>
      <c r="MDM12" s="22"/>
      <c r="MDN12" s="22"/>
      <c r="MDO12" s="22"/>
      <c r="MDP12" s="22"/>
      <c r="MDQ12" s="22"/>
      <c r="MDR12" s="22"/>
      <c r="MDS12" s="22"/>
      <c r="MDT12" s="22"/>
      <c r="MDU12" s="22"/>
      <c r="MDV12" s="22"/>
      <c r="MDW12" s="22"/>
      <c r="MDX12" s="22"/>
      <c r="MDY12" s="22"/>
      <c r="MDZ12" s="22"/>
      <c r="MEA12" s="22"/>
      <c r="MEB12" s="22"/>
      <c r="MEC12" s="22"/>
      <c r="MED12" s="22"/>
      <c r="MEE12" s="22"/>
      <c r="MEF12" s="22"/>
      <c r="MEG12" s="22"/>
      <c r="MEH12" s="22"/>
      <c r="MEI12" s="22"/>
      <c r="MEJ12" s="22"/>
      <c r="MEK12" s="22"/>
      <c r="MEL12" s="22"/>
      <c r="MEM12" s="22"/>
      <c r="MEN12" s="22"/>
      <c r="MEO12" s="22"/>
      <c r="MEP12" s="22"/>
      <c r="MEQ12" s="22"/>
      <c r="MER12" s="22"/>
      <c r="MES12" s="22"/>
      <c r="MET12" s="22"/>
      <c r="MEU12" s="22"/>
      <c r="MEV12" s="22"/>
      <c r="MEW12" s="22"/>
      <c r="MEX12" s="22"/>
      <c r="MEY12" s="22"/>
      <c r="MEZ12" s="22"/>
      <c r="MFA12" s="22"/>
      <c r="MFB12" s="22"/>
      <c r="MFC12" s="22"/>
      <c r="MFD12" s="22"/>
      <c r="MFE12" s="22"/>
      <c r="MFF12" s="22"/>
      <c r="MFG12" s="22"/>
      <c r="MFH12" s="22"/>
      <c r="MFI12" s="22"/>
      <c r="MFJ12" s="22"/>
      <c r="MFK12" s="22"/>
      <c r="MFL12" s="22"/>
      <c r="MFM12" s="22"/>
      <c r="MFN12" s="22"/>
      <c r="MFO12" s="22"/>
      <c r="MFP12" s="22"/>
      <c r="MFQ12" s="22"/>
      <c r="MFR12" s="22"/>
      <c r="MFS12" s="22"/>
      <c r="MFT12" s="22"/>
      <c r="MFU12" s="22"/>
      <c r="MFV12" s="22"/>
      <c r="MFW12" s="22"/>
      <c r="MFX12" s="22"/>
      <c r="MFY12" s="22"/>
      <c r="MFZ12" s="22"/>
      <c r="MGA12" s="22"/>
      <c r="MGB12" s="22"/>
      <c r="MGC12" s="22"/>
      <c r="MGD12" s="22"/>
      <c r="MGE12" s="22"/>
      <c r="MGF12" s="22"/>
      <c r="MGG12" s="22"/>
      <c r="MGH12" s="22"/>
      <c r="MGI12" s="22"/>
      <c r="MGJ12" s="22"/>
      <c r="MGK12" s="22"/>
      <c r="MGL12" s="22"/>
      <c r="MGM12" s="22"/>
      <c r="MGN12" s="22"/>
      <c r="MGO12" s="22"/>
      <c r="MGP12" s="22"/>
      <c r="MGQ12" s="22"/>
      <c r="MGR12" s="22"/>
      <c r="MGS12" s="22"/>
      <c r="MGT12" s="22"/>
      <c r="MGU12" s="22"/>
      <c r="MGV12" s="22"/>
      <c r="MGW12" s="22"/>
      <c r="MGX12" s="22"/>
      <c r="MGY12" s="22"/>
      <c r="MGZ12" s="22"/>
      <c r="MHA12" s="22"/>
      <c r="MHB12" s="22"/>
      <c r="MHC12" s="22"/>
      <c r="MHD12" s="22"/>
      <c r="MHE12" s="22"/>
      <c r="MHF12" s="22"/>
      <c r="MHG12" s="22"/>
      <c r="MHH12" s="22"/>
      <c r="MHI12" s="22"/>
      <c r="MHJ12" s="22"/>
      <c r="MHK12" s="22"/>
      <c r="MHL12" s="22"/>
      <c r="MHM12" s="22"/>
      <c r="MHN12" s="22"/>
      <c r="MHO12" s="22"/>
      <c r="MHP12" s="22"/>
      <c r="MHQ12" s="22"/>
      <c r="MHR12" s="22"/>
      <c r="MHS12" s="22"/>
      <c r="MHT12" s="22"/>
      <c r="MHU12" s="22"/>
      <c r="MHV12" s="22"/>
      <c r="MHW12" s="22"/>
      <c r="MHX12" s="22"/>
      <c r="MHY12" s="22"/>
      <c r="MHZ12" s="22"/>
      <c r="MIA12" s="22"/>
      <c r="MIB12" s="22"/>
      <c r="MIC12" s="22"/>
      <c r="MID12" s="22"/>
      <c r="MIE12" s="22"/>
      <c r="MIF12" s="22"/>
      <c r="MIG12" s="22"/>
      <c r="MIH12" s="22"/>
      <c r="MII12" s="22"/>
      <c r="MIJ12" s="22"/>
      <c r="MIK12" s="22"/>
      <c r="MIL12" s="22"/>
      <c r="MIM12" s="22"/>
      <c r="MIN12" s="22"/>
      <c r="MIO12" s="22"/>
      <c r="MIP12" s="22"/>
      <c r="MIQ12" s="22"/>
      <c r="MIR12" s="22"/>
      <c r="MIS12" s="22"/>
      <c r="MIT12" s="22"/>
      <c r="MIU12" s="22"/>
      <c r="MIV12" s="22"/>
      <c r="MIW12" s="22"/>
      <c r="MIX12" s="22"/>
      <c r="MIY12" s="22"/>
      <c r="MIZ12" s="22"/>
      <c r="MJA12" s="22"/>
      <c r="MJB12" s="22"/>
      <c r="MJC12" s="22"/>
      <c r="MJD12" s="22"/>
      <c r="MJE12" s="22"/>
      <c r="MJF12" s="22"/>
      <c r="MJG12" s="22"/>
      <c r="MJH12" s="22"/>
      <c r="MJI12" s="22"/>
      <c r="MJJ12" s="22"/>
      <c r="MJK12" s="22"/>
      <c r="MJL12" s="22"/>
      <c r="MJM12" s="22"/>
      <c r="MJN12" s="22"/>
      <c r="MJO12" s="22"/>
      <c r="MJP12" s="22"/>
      <c r="MJQ12" s="22"/>
      <c r="MJR12" s="22"/>
      <c r="MJS12" s="22"/>
      <c r="MJT12" s="22"/>
      <c r="MJU12" s="22"/>
      <c r="MJV12" s="22"/>
      <c r="MJW12" s="22"/>
      <c r="MJX12" s="22"/>
      <c r="MJY12" s="22"/>
      <c r="MJZ12" s="22"/>
      <c r="MKA12" s="22"/>
      <c r="MKB12" s="22"/>
      <c r="MKC12" s="22"/>
      <c r="MKD12" s="22"/>
      <c r="MKE12" s="22"/>
      <c r="MKF12" s="22"/>
      <c r="MKG12" s="22"/>
      <c r="MKH12" s="22"/>
      <c r="MKI12" s="22"/>
      <c r="MKJ12" s="22"/>
      <c r="MKK12" s="22"/>
      <c r="MKL12" s="22"/>
      <c r="MKM12" s="22"/>
      <c r="MKN12" s="22"/>
      <c r="MKO12" s="22"/>
      <c r="MKP12" s="22"/>
      <c r="MKQ12" s="22"/>
      <c r="MKR12" s="22"/>
      <c r="MKS12" s="22"/>
      <c r="MKT12" s="22"/>
      <c r="MKU12" s="22"/>
      <c r="MKV12" s="22"/>
      <c r="MKW12" s="22"/>
      <c r="MKX12" s="22"/>
      <c r="MKY12" s="22"/>
      <c r="MKZ12" s="22"/>
      <c r="MLA12" s="22"/>
      <c r="MLB12" s="22"/>
      <c r="MLC12" s="22"/>
      <c r="MLD12" s="22"/>
      <c r="MLE12" s="22"/>
      <c r="MLF12" s="22"/>
      <c r="MLG12" s="22"/>
      <c r="MLH12" s="22"/>
      <c r="MLI12" s="22"/>
      <c r="MLJ12" s="22"/>
      <c r="MLK12" s="22"/>
      <c r="MLL12" s="22"/>
      <c r="MLM12" s="22"/>
      <c r="MLN12" s="22"/>
      <c r="MLO12" s="22"/>
      <c r="MLP12" s="22"/>
      <c r="MLQ12" s="22"/>
      <c r="MLR12" s="22"/>
      <c r="MLS12" s="22"/>
      <c r="MLT12" s="22"/>
      <c r="MLU12" s="22"/>
      <c r="MLV12" s="22"/>
      <c r="MLW12" s="22"/>
      <c r="MLX12" s="22"/>
      <c r="MLY12" s="22"/>
      <c r="MLZ12" s="22"/>
      <c r="MMA12" s="22"/>
      <c r="MMB12" s="22"/>
      <c r="MMC12" s="22"/>
      <c r="MMD12" s="22"/>
      <c r="MME12" s="22"/>
      <c r="MMF12" s="22"/>
      <c r="MMG12" s="22"/>
      <c r="MMH12" s="22"/>
      <c r="MMI12" s="22"/>
      <c r="MMJ12" s="22"/>
      <c r="MMK12" s="22"/>
      <c r="MML12" s="22"/>
      <c r="MMM12" s="22"/>
      <c r="MMN12" s="22"/>
      <c r="MMO12" s="22"/>
      <c r="MMP12" s="22"/>
      <c r="MMQ12" s="22"/>
      <c r="MMR12" s="22"/>
      <c r="MMS12" s="22"/>
      <c r="MMT12" s="22"/>
      <c r="MMU12" s="22"/>
      <c r="MMV12" s="22"/>
      <c r="MMW12" s="22"/>
      <c r="MMX12" s="22"/>
      <c r="MMY12" s="22"/>
      <c r="MMZ12" s="22"/>
      <c r="MNA12" s="22"/>
      <c r="MNB12" s="22"/>
      <c r="MNC12" s="22"/>
      <c r="MND12" s="22"/>
      <c r="MNE12" s="22"/>
      <c r="MNF12" s="22"/>
      <c r="MNG12" s="22"/>
      <c r="MNH12" s="22"/>
      <c r="MNI12" s="22"/>
      <c r="MNJ12" s="22"/>
      <c r="MNK12" s="22"/>
      <c r="MNL12" s="22"/>
      <c r="MNM12" s="22"/>
      <c r="MNN12" s="22"/>
      <c r="MNO12" s="22"/>
      <c r="MNP12" s="22"/>
      <c r="MNQ12" s="22"/>
      <c r="MNR12" s="22"/>
      <c r="MNS12" s="22"/>
      <c r="MNT12" s="22"/>
      <c r="MNU12" s="22"/>
      <c r="MNV12" s="22"/>
      <c r="MNW12" s="22"/>
      <c r="MNX12" s="22"/>
      <c r="MNY12" s="22"/>
      <c r="MNZ12" s="22"/>
      <c r="MOA12" s="22"/>
      <c r="MOB12" s="22"/>
      <c r="MOC12" s="22"/>
      <c r="MOD12" s="22"/>
      <c r="MOE12" s="22"/>
      <c r="MOF12" s="22"/>
      <c r="MOG12" s="22"/>
      <c r="MOH12" s="22"/>
      <c r="MOI12" s="22"/>
      <c r="MOJ12" s="22"/>
      <c r="MOK12" s="22"/>
      <c r="MOL12" s="22"/>
      <c r="MOM12" s="22"/>
      <c r="MON12" s="22"/>
      <c r="MOO12" s="22"/>
      <c r="MOP12" s="22"/>
      <c r="MOQ12" s="22"/>
      <c r="MOR12" s="22"/>
      <c r="MOS12" s="22"/>
      <c r="MOT12" s="22"/>
      <c r="MOU12" s="22"/>
      <c r="MOV12" s="22"/>
      <c r="MOW12" s="22"/>
      <c r="MOX12" s="22"/>
      <c r="MOY12" s="22"/>
      <c r="MOZ12" s="22"/>
      <c r="MPA12" s="22"/>
      <c r="MPB12" s="22"/>
      <c r="MPC12" s="22"/>
      <c r="MPD12" s="22"/>
      <c r="MPE12" s="22"/>
      <c r="MPF12" s="22"/>
      <c r="MPG12" s="22"/>
      <c r="MPH12" s="22"/>
      <c r="MPI12" s="22"/>
      <c r="MPJ12" s="22"/>
      <c r="MPK12" s="22"/>
      <c r="MPL12" s="22"/>
      <c r="MPM12" s="22"/>
      <c r="MPN12" s="22"/>
      <c r="MPO12" s="22"/>
      <c r="MPP12" s="22"/>
      <c r="MPQ12" s="22"/>
      <c r="MPR12" s="22"/>
      <c r="MPS12" s="22"/>
      <c r="MPT12" s="22"/>
      <c r="MPU12" s="22"/>
      <c r="MPV12" s="22"/>
      <c r="MPW12" s="22"/>
      <c r="MPX12" s="22"/>
      <c r="MPY12" s="22"/>
      <c r="MPZ12" s="22"/>
      <c r="MQA12" s="22"/>
      <c r="MQB12" s="22"/>
      <c r="MQC12" s="22"/>
      <c r="MQD12" s="22"/>
      <c r="MQE12" s="22"/>
      <c r="MQF12" s="22"/>
      <c r="MQG12" s="22"/>
      <c r="MQH12" s="22"/>
      <c r="MQI12" s="22"/>
      <c r="MQJ12" s="22"/>
      <c r="MQK12" s="22"/>
      <c r="MQL12" s="22"/>
      <c r="MQM12" s="22"/>
      <c r="MQN12" s="22"/>
      <c r="MQO12" s="22"/>
      <c r="MQP12" s="22"/>
      <c r="MQQ12" s="22"/>
      <c r="MQR12" s="22"/>
      <c r="MQS12" s="22"/>
      <c r="MQT12" s="22"/>
      <c r="MQU12" s="22"/>
      <c r="MQV12" s="22"/>
      <c r="MQW12" s="22"/>
      <c r="MQX12" s="22"/>
      <c r="MQY12" s="22"/>
      <c r="MQZ12" s="22"/>
      <c r="MRA12" s="22"/>
      <c r="MRB12" s="22"/>
      <c r="MRC12" s="22"/>
      <c r="MRD12" s="22"/>
      <c r="MRE12" s="22"/>
      <c r="MRF12" s="22"/>
      <c r="MRG12" s="22"/>
      <c r="MRH12" s="22"/>
      <c r="MRI12" s="22"/>
      <c r="MRJ12" s="22"/>
      <c r="MRK12" s="22"/>
      <c r="MRL12" s="22"/>
      <c r="MRM12" s="22"/>
      <c r="MRN12" s="22"/>
      <c r="MRO12" s="22"/>
      <c r="MRP12" s="22"/>
      <c r="MRQ12" s="22"/>
      <c r="MRR12" s="22"/>
      <c r="MRS12" s="22"/>
      <c r="MRT12" s="22"/>
      <c r="MRU12" s="22"/>
      <c r="MRV12" s="22"/>
      <c r="MRW12" s="22"/>
      <c r="MRX12" s="22"/>
      <c r="MRY12" s="22"/>
      <c r="MRZ12" s="22"/>
      <c r="MSA12" s="22"/>
      <c r="MSB12" s="22"/>
      <c r="MSC12" s="22"/>
      <c r="MSD12" s="22"/>
      <c r="MSE12" s="22"/>
      <c r="MSF12" s="22"/>
      <c r="MSG12" s="22"/>
      <c r="MSH12" s="22"/>
      <c r="MSI12" s="22"/>
      <c r="MSJ12" s="22"/>
      <c r="MSK12" s="22"/>
      <c r="MSL12" s="22"/>
      <c r="MSM12" s="22"/>
      <c r="MSN12" s="22"/>
      <c r="MSO12" s="22"/>
      <c r="MSP12" s="22"/>
      <c r="MSQ12" s="22"/>
      <c r="MSR12" s="22"/>
      <c r="MSS12" s="22"/>
      <c r="MST12" s="22"/>
      <c r="MSU12" s="22"/>
      <c r="MSV12" s="22"/>
      <c r="MSW12" s="22"/>
      <c r="MSX12" s="22"/>
      <c r="MSY12" s="22"/>
      <c r="MSZ12" s="22"/>
      <c r="MTA12" s="22"/>
      <c r="MTB12" s="22"/>
      <c r="MTC12" s="22"/>
      <c r="MTD12" s="22"/>
      <c r="MTE12" s="22"/>
      <c r="MTF12" s="22"/>
      <c r="MTG12" s="22"/>
      <c r="MTH12" s="22"/>
      <c r="MTI12" s="22"/>
      <c r="MTJ12" s="22"/>
      <c r="MTK12" s="22"/>
      <c r="MTL12" s="22"/>
      <c r="MTM12" s="22"/>
      <c r="MTN12" s="22"/>
      <c r="MTO12" s="22"/>
      <c r="MTP12" s="22"/>
      <c r="MTQ12" s="22"/>
      <c r="MTR12" s="22"/>
      <c r="MTS12" s="22"/>
      <c r="MTT12" s="22"/>
      <c r="MTU12" s="22"/>
      <c r="MTV12" s="22"/>
      <c r="MTW12" s="22"/>
      <c r="MTX12" s="22"/>
      <c r="MTY12" s="22"/>
      <c r="MTZ12" s="22"/>
      <c r="MUA12" s="22"/>
      <c r="MUB12" s="22"/>
      <c r="MUC12" s="22"/>
      <c r="MUD12" s="22"/>
      <c r="MUE12" s="22"/>
      <c r="MUF12" s="22"/>
      <c r="MUG12" s="22"/>
      <c r="MUH12" s="22"/>
      <c r="MUI12" s="22"/>
      <c r="MUJ12" s="22"/>
      <c r="MUK12" s="22"/>
      <c r="MUL12" s="22"/>
      <c r="MUM12" s="22"/>
      <c r="MUN12" s="22"/>
      <c r="MUO12" s="22"/>
      <c r="MUP12" s="22"/>
      <c r="MUQ12" s="22"/>
      <c r="MUR12" s="22"/>
      <c r="MUS12" s="22"/>
      <c r="MUT12" s="22"/>
      <c r="MUU12" s="22"/>
      <c r="MUV12" s="22"/>
      <c r="MUW12" s="22"/>
      <c r="MUX12" s="22"/>
      <c r="MUY12" s="22"/>
      <c r="MUZ12" s="22"/>
      <c r="MVA12" s="22"/>
      <c r="MVB12" s="22"/>
      <c r="MVC12" s="22"/>
      <c r="MVD12" s="22"/>
      <c r="MVE12" s="22"/>
      <c r="MVF12" s="22"/>
      <c r="MVG12" s="22"/>
      <c r="MVH12" s="22"/>
      <c r="MVI12" s="22"/>
      <c r="MVJ12" s="22"/>
      <c r="MVK12" s="22"/>
      <c r="MVL12" s="22"/>
      <c r="MVM12" s="22"/>
      <c r="MVN12" s="22"/>
      <c r="MVO12" s="22"/>
      <c r="MVP12" s="22"/>
      <c r="MVQ12" s="22"/>
      <c r="MVR12" s="22"/>
      <c r="MVS12" s="22"/>
      <c r="MVT12" s="22"/>
      <c r="MVU12" s="22"/>
      <c r="MVV12" s="22"/>
      <c r="MVW12" s="22"/>
      <c r="MVX12" s="22"/>
      <c r="MVY12" s="22"/>
      <c r="MVZ12" s="22"/>
      <c r="MWA12" s="22"/>
      <c r="MWB12" s="22"/>
      <c r="MWC12" s="22"/>
      <c r="MWD12" s="22"/>
      <c r="MWE12" s="22"/>
      <c r="MWF12" s="22"/>
      <c r="MWG12" s="22"/>
      <c r="MWH12" s="22"/>
      <c r="MWI12" s="22"/>
      <c r="MWJ12" s="22"/>
      <c r="MWK12" s="22"/>
      <c r="MWL12" s="22"/>
      <c r="MWM12" s="22"/>
      <c r="MWN12" s="22"/>
      <c r="MWO12" s="22"/>
      <c r="MWP12" s="22"/>
      <c r="MWQ12" s="22"/>
      <c r="MWR12" s="22"/>
      <c r="MWS12" s="22"/>
      <c r="MWT12" s="22"/>
      <c r="MWU12" s="22"/>
      <c r="MWV12" s="22"/>
      <c r="MWW12" s="22"/>
      <c r="MWX12" s="22"/>
      <c r="MWY12" s="22"/>
      <c r="MWZ12" s="22"/>
      <c r="MXA12" s="22"/>
      <c r="MXB12" s="22"/>
      <c r="MXC12" s="22"/>
      <c r="MXD12" s="22"/>
      <c r="MXE12" s="22"/>
      <c r="MXF12" s="22"/>
      <c r="MXG12" s="22"/>
      <c r="MXH12" s="22"/>
      <c r="MXI12" s="22"/>
      <c r="MXJ12" s="22"/>
      <c r="MXK12" s="22"/>
      <c r="MXL12" s="22"/>
      <c r="MXM12" s="22"/>
      <c r="MXN12" s="22"/>
      <c r="MXO12" s="22"/>
      <c r="MXP12" s="22"/>
      <c r="MXQ12" s="22"/>
      <c r="MXR12" s="22"/>
      <c r="MXS12" s="22"/>
      <c r="MXT12" s="22"/>
      <c r="MXU12" s="22"/>
      <c r="MXV12" s="22"/>
      <c r="MXW12" s="22"/>
      <c r="MXX12" s="22"/>
      <c r="MXY12" s="22"/>
      <c r="MXZ12" s="22"/>
      <c r="MYA12" s="22"/>
      <c r="MYB12" s="22"/>
      <c r="MYC12" s="22"/>
      <c r="MYD12" s="22"/>
      <c r="MYE12" s="22"/>
      <c r="MYF12" s="22"/>
      <c r="MYG12" s="22"/>
      <c r="MYH12" s="22"/>
      <c r="MYI12" s="22"/>
      <c r="MYJ12" s="22"/>
      <c r="MYK12" s="22"/>
      <c r="MYL12" s="22"/>
      <c r="MYM12" s="22"/>
      <c r="MYN12" s="22"/>
      <c r="MYO12" s="22"/>
      <c r="MYP12" s="22"/>
      <c r="MYQ12" s="22"/>
      <c r="MYR12" s="22"/>
      <c r="MYS12" s="22"/>
      <c r="MYT12" s="22"/>
      <c r="MYU12" s="22"/>
      <c r="MYV12" s="22"/>
      <c r="MYW12" s="22"/>
      <c r="MYX12" s="22"/>
      <c r="MYY12" s="22"/>
      <c r="MYZ12" s="22"/>
      <c r="MZA12" s="22"/>
      <c r="MZB12" s="22"/>
      <c r="MZC12" s="22"/>
      <c r="MZD12" s="22"/>
      <c r="MZE12" s="22"/>
      <c r="MZF12" s="22"/>
      <c r="MZG12" s="22"/>
      <c r="MZH12" s="22"/>
      <c r="MZI12" s="22"/>
      <c r="MZJ12" s="22"/>
      <c r="MZK12" s="22"/>
      <c r="MZL12" s="22"/>
      <c r="MZM12" s="22"/>
      <c r="MZN12" s="22"/>
      <c r="MZO12" s="22"/>
      <c r="MZP12" s="22"/>
      <c r="MZQ12" s="22"/>
      <c r="MZR12" s="22"/>
      <c r="MZS12" s="22"/>
      <c r="MZT12" s="22"/>
      <c r="MZU12" s="22"/>
      <c r="MZV12" s="22"/>
      <c r="MZW12" s="22"/>
      <c r="MZX12" s="22"/>
      <c r="MZY12" s="22"/>
      <c r="MZZ12" s="22"/>
      <c r="NAA12" s="22"/>
      <c r="NAB12" s="22"/>
      <c r="NAC12" s="22"/>
      <c r="NAD12" s="22"/>
      <c r="NAE12" s="22"/>
      <c r="NAF12" s="22"/>
      <c r="NAG12" s="22"/>
      <c r="NAH12" s="22"/>
      <c r="NAI12" s="22"/>
      <c r="NAJ12" s="22"/>
      <c r="NAK12" s="22"/>
      <c r="NAL12" s="22"/>
      <c r="NAM12" s="22"/>
      <c r="NAN12" s="22"/>
      <c r="NAO12" s="22"/>
      <c r="NAP12" s="22"/>
      <c r="NAQ12" s="22"/>
      <c r="NAR12" s="22"/>
      <c r="NAS12" s="22"/>
      <c r="NAT12" s="22"/>
      <c r="NAU12" s="22"/>
      <c r="NAV12" s="22"/>
      <c r="NAW12" s="22"/>
      <c r="NAX12" s="22"/>
      <c r="NAY12" s="22"/>
      <c r="NAZ12" s="22"/>
      <c r="NBA12" s="22"/>
      <c r="NBB12" s="22"/>
      <c r="NBC12" s="22"/>
      <c r="NBD12" s="22"/>
      <c r="NBE12" s="22"/>
      <c r="NBF12" s="22"/>
      <c r="NBG12" s="22"/>
      <c r="NBH12" s="22"/>
      <c r="NBI12" s="22"/>
      <c r="NBJ12" s="22"/>
      <c r="NBK12" s="22"/>
      <c r="NBL12" s="22"/>
      <c r="NBM12" s="22"/>
      <c r="NBN12" s="22"/>
      <c r="NBO12" s="22"/>
      <c r="NBP12" s="22"/>
      <c r="NBQ12" s="22"/>
      <c r="NBR12" s="22"/>
      <c r="NBS12" s="22"/>
      <c r="NBT12" s="22"/>
      <c r="NBU12" s="22"/>
      <c r="NBV12" s="22"/>
      <c r="NBW12" s="22"/>
      <c r="NBX12" s="22"/>
      <c r="NBY12" s="22"/>
      <c r="NBZ12" s="22"/>
      <c r="NCA12" s="22"/>
      <c r="NCB12" s="22"/>
      <c r="NCC12" s="22"/>
      <c r="NCD12" s="22"/>
      <c r="NCE12" s="22"/>
      <c r="NCF12" s="22"/>
      <c r="NCG12" s="22"/>
      <c r="NCH12" s="22"/>
      <c r="NCI12" s="22"/>
      <c r="NCJ12" s="22"/>
      <c r="NCK12" s="22"/>
      <c r="NCL12" s="22"/>
      <c r="NCM12" s="22"/>
      <c r="NCN12" s="22"/>
      <c r="NCO12" s="22"/>
      <c r="NCP12" s="22"/>
      <c r="NCQ12" s="22"/>
      <c r="NCR12" s="22"/>
      <c r="NCS12" s="22"/>
      <c r="NCT12" s="22"/>
      <c r="NCU12" s="22"/>
      <c r="NCV12" s="22"/>
      <c r="NCW12" s="22"/>
      <c r="NCX12" s="22"/>
      <c r="NCY12" s="22"/>
      <c r="NCZ12" s="22"/>
      <c r="NDA12" s="22"/>
      <c r="NDB12" s="22"/>
      <c r="NDC12" s="22"/>
      <c r="NDD12" s="22"/>
      <c r="NDE12" s="22"/>
      <c r="NDF12" s="22"/>
      <c r="NDG12" s="22"/>
      <c r="NDH12" s="22"/>
      <c r="NDI12" s="22"/>
      <c r="NDJ12" s="22"/>
      <c r="NDK12" s="22"/>
      <c r="NDL12" s="22"/>
      <c r="NDM12" s="22"/>
      <c r="NDN12" s="22"/>
      <c r="NDO12" s="22"/>
      <c r="NDP12" s="22"/>
      <c r="NDQ12" s="22"/>
      <c r="NDR12" s="22"/>
      <c r="NDS12" s="22"/>
      <c r="NDT12" s="22"/>
      <c r="NDU12" s="22"/>
      <c r="NDV12" s="22"/>
      <c r="NDW12" s="22"/>
      <c r="NDX12" s="22"/>
      <c r="NDY12" s="22"/>
      <c r="NDZ12" s="22"/>
      <c r="NEA12" s="22"/>
      <c r="NEB12" s="22"/>
      <c r="NEC12" s="22"/>
      <c r="NED12" s="22"/>
      <c r="NEE12" s="22"/>
      <c r="NEF12" s="22"/>
      <c r="NEG12" s="22"/>
      <c r="NEH12" s="22"/>
      <c r="NEI12" s="22"/>
      <c r="NEJ12" s="22"/>
      <c r="NEK12" s="22"/>
      <c r="NEL12" s="22"/>
      <c r="NEM12" s="22"/>
      <c r="NEN12" s="22"/>
      <c r="NEO12" s="22"/>
      <c r="NEP12" s="22"/>
      <c r="NEQ12" s="22"/>
      <c r="NER12" s="22"/>
      <c r="NES12" s="22"/>
      <c r="NET12" s="22"/>
      <c r="NEU12" s="22"/>
      <c r="NEV12" s="22"/>
      <c r="NEW12" s="22"/>
      <c r="NEX12" s="22"/>
      <c r="NEY12" s="22"/>
      <c r="NEZ12" s="22"/>
      <c r="NFA12" s="22"/>
      <c r="NFB12" s="22"/>
      <c r="NFC12" s="22"/>
      <c r="NFD12" s="22"/>
      <c r="NFE12" s="22"/>
      <c r="NFF12" s="22"/>
      <c r="NFG12" s="22"/>
      <c r="NFH12" s="22"/>
      <c r="NFI12" s="22"/>
      <c r="NFJ12" s="22"/>
      <c r="NFK12" s="22"/>
      <c r="NFL12" s="22"/>
      <c r="NFM12" s="22"/>
      <c r="NFN12" s="22"/>
      <c r="NFO12" s="22"/>
      <c r="NFP12" s="22"/>
      <c r="NFQ12" s="22"/>
      <c r="NFR12" s="22"/>
      <c r="NFS12" s="22"/>
      <c r="NFT12" s="22"/>
      <c r="NFU12" s="22"/>
      <c r="NFV12" s="22"/>
      <c r="NFW12" s="22"/>
      <c r="NFX12" s="22"/>
      <c r="NFY12" s="22"/>
      <c r="NFZ12" s="22"/>
      <c r="NGA12" s="22"/>
      <c r="NGB12" s="22"/>
      <c r="NGC12" s="22"/>
      <c r="NGD12" s="22"/>
      <c r="NGE12" s="22"/>
      <c r="NGF12" s="22"/>
      <c r="NGG12" s="22"/>
      <c r="NGH12" s="22"/>
      <c r="NGI12" s="22"/>
      <c r="NGJ12" s="22"/>
      <c r="NGK12" s="22"/>
      <c r="NGL12" s="22"/>
      <c r="NGM12" s="22"/>
      <c r="NGN12" s="22"/>
      <c r="NGO12" s="22"/>
      <c r="NGP12" s="22"/>
      <c r="NGQ12" s="22"/>
      <c r="NGR12" s="22"/>
      <c r="NGS12" s="22"/>
      <c r="NGT12" s="22"/>
      <c r="NGU12" s="22"/>
      <c r="NGV12" s="22"/>
      <c r="NGW12" s="22"/>
      <c r="NGX12" s="22"/>
      <c r="NGY12" s="22"/>
      <c r="NGZ12" s="22"/>
      <c r="NHA12" s="22"/>
      <c r="NHB12" s="22"/>
      <c r="NHC12" s="22"/>
      <c r="NHD12" s="22"/>
      <c r="NHE12" s="22"/>
      <c r="NHF12" s="22"/>
      <c r="NHG12" s="22"/>
      <c r="NHH12" s="22"/>
      <c r="NHI12" s="22"/>
      <c r="NHJ12" s="22"/>
      <c r="NHK12" s="22"/>
      <c r="NHL12" s="22"/>
      <c r="NHM12" s="22"/>
      <c r="NHN12" s="22"/>
      <c r="NHO12" s="22"/>
      <c r="NHP12" s="22"/>
      <c r="NHQ12" s="22"/>
      <c r="NHR12" s="22"/>
      <c r="NHS12" s="22"/>
      <c r="NHT12" s="22"/>
      <c r="NHU12" s="22"/>
      <c r="NHV12" s="22"/>
      <c r="NHW12" s="22"/>
      <c r="NHX12" s="22"/>
      <c r="NHY12" s="22"/>
      <c r="NHZ12" s="22"/>
      <c r="NIA12" s="22"/>
      <c r="NIB12" s="22"/>
      <c r="NIC12" s="22"/>
      <c r="NID12" s="22"/>
      <c r="NIE12" s="22"/>
      <c r="NIF12" s="22"/>
      <c r="NIG12" s="22"/>
      <c r="NIH12" s="22"/>
      <c r="NII12" s="22"/>
      <c r="NIJ12" s="22"/>
      <c r="NIK12" s="22"/>
      <c r="NIL12" s="22"/>
      <c r="NIM12" s="22"/>
      <c r="NIN12" s="22"/>
      <c r="NIO12" s="22"/>
      <c r="NIP12" s="22"/>
      <c r="NIQ12" s="22"/>
      <c r="NIR12" s="22"/>
      <c r="NIS12" s="22"/>
      <c r="NIT12" s="22"/>
      <c r="NIU12" s="22"/>
      <c r="NIV12" s="22"/>
      <c r="NIW12" s="22"/>
      <c r="NIX12" s="22"/>
      <c r="NIY12" s="22"/>
      <c r="NIZ12" s="22"/>
      <c r="NJA12" s="22"/>
      <c r="NJB12" s="22"/>
      <c r="NJC12" s="22"/>
      <c r="NJD12" s="22"/>
      <c r="NJE12" s="22"/>
      <c r="NJF12" s="22"/>
      <c r="NJG12" s="22"/>
      <c r="NJH12" s="22"/>
      <c r="NJI12" s="22"/>
      <c r="NJJ12" s="22"/>
      <c r="NJK12" s="22"/>
      <c r="NJL12" s="22"/>
      <c r="NJM12" s="22"/>
      <c r="NJN12" s="22"/>
      <c r="NJO12" s="22"/>
      <c r="NJP12" s="22"/>
      <c r="NJQ12" s="22"/>
      <c r="NJR12" s="22"/>
      <c r="NJS12" s="22"/>
      <c r="NJT12" s="22"/>
      <c r="NJU12" s="22"/>
      <c r="NJV12" s="22"/>
      <c r="NJW12" s="22"/>
      <c r="NJX12" s="22"/>
      <c r="NJY12" s="22"/>
      <c r="NJZ12" s="22"/>
      <c r="NKA12" s="22"/>
      <c r="NKB12" s="22"/>
      <c r="NKC12" s="22"/>
      <c r="NKD12" s="22"/>
      <c r="NKE12" s="22"/>
      <c r="NKF12" s="22"/>
      <c r="NKG12" s="22"/>
      <c r="NKH12" s="22"/>
      <c r="NKI12" s="22"/>
      <c r="NKJ12" s="22"/>
      <c r="NKK12" s="22"/>
      <c r="NKL12" s="22"/>
      <c r="NKM12" s="22"/>
      <c r="NKN12" s="22"/>
      <c r="NKO12" s="22"/>
      <c r="NKP12" s="22"/>
      <c r="NKQ12" s="22"/>
      <c r="NKR12" s="22"/>
      <c r="NKS12" s="22"/>
      <c r="NKT12" s="22"/>
      <c r="NKU12" s="22"/>
      <c r="NKV12" s="22"/>
      <c r="NKW12" s="22"/>
      <c r="NKX12" s="22"/>
      <c r="NKY12" s="22"/>
      <c r="NKZ12" s="22"/>
      <c r="NLA12" s="22"/>
      <c r="NLB12" s="22"/>
      <c r="NLC12" s="22"/>
      <c r="NLD12" s="22"/>
      <c r="NLE12" s="22"/>
      <c r="NLF12" s="22"/>
      <c r="NLG12" s="22"/>
      <c r="NLH12" s="22"/>
      <c r="NLI12" s="22"/>
      <c r="NLJ12" s="22"/>
      <c r="NLK12" s="22"/>
      <c r="NLL12" s="22"/>
      <c r="NLM12" s="22"/>
      <c r="NLN12" s="22"/>
      <c r="NLO12" s="22"/>
      <c r="NLP12" s="22"/>
      <c r="NLQ12" s="22"/>
      <c r="NLR12" s="22"/>
      <c r="NLS12" s="22"/>
      <c r="NLT12" s="22"/>
      <c r="NLU12" s="22"/>
      <c r="NLV12" s="22"/>
      <c r="NLW12" s="22"/>
      <c r="NLX12" s="22"/>
      <c r="NLY12" s="22"/>
      <c r="NLZ12" s="22"/>
      <c r="NMA12" s="22"/>
      <c r="NMB12" s="22"/>
      <c r="NMC12" s="22"/>
      <c r="NMD12" s="22"/>
      <c r="NME12" s="22"/>
      <c r="NMF12" s="22"/>
      <c r="NMG12" s="22"/>
      <c r="NMH12" s="22"/>
      <c r="NMI12" s="22"/>
      <c r="NMJ12" s="22"/>
      <c r="NMK12" s="22"/>
      <c r="NML12" s="22"/>
      <c r="NMM12" s="22"/>
      <c r="NMN12" s="22"/>
      <c r="NMO12" s="22"/>
      <c r="NMP12" s="22"/>
      <c r="NMQ12" s="22"/>
      <c r="NMR12" s="22"/>
      <c r="NMS12" s="22"/>
      <c r="NMT12" s="22"/>
      <c r="NMU12" s="22"/>
      <c r="NMV12" s="22"/>
      <c r="NMW12" s="22"/>
      <c r="NMX12" s="22"/>
      <c r="NMY12" s="22"/>
      <c r="NMZ12" s="22"/>
      <c r="NNA12" s="22"/>
      <c r="NNB12" s="22"/>
      <c r="NNC12" s="22"/>
      <c r="NND12" s="22"/>
      <c r="NNE12" s="22"/>
      <c r="NNF12" s="22"/>
      <c r="NNG12" s="22"/>
      <c r="NNH12" s="22"/>
      <c r="NNI12" s="22"/>
      <c r="NNJ12" s="22"/>
      <c r="NNK12" s="22"/>
      <c r="NNL12" s="22"/>
      <c r="NNM12" s="22"/>
      <c r="NNN12" s="22"/>
      <c r="NNO12" s="22"/>
      <c r="NNP12" s="22"/>
      <c r="NNQ12" s="22"/>
      <c r="NNR12" s="22"/>
      <c r="NNS12" s="22"/>
      <c r="NNT12" s="22"/>
      <c r="NNU12" s="22"/>
      <c r="NNV12" s="22"/>
      <c r="NNW12" s="22"/>
      <c r="NNX12" s="22"/>
      <c r="NNY12" s="22"/>
      <c r="NNZ12" s="22"/>
      <c r="NOA12" s="22"/>
      <c r="NOB12" s="22"/>
      <c r="NOC12" s="22"/>
      <c r="NOD12" s="22"/>
      <c r="NOE12" s="22"/>
      <c r="NOF12" s="22"/>
      <c r="NOG12" s="22"/>
      <c r="NOH12" s="22"/>
      <c r="NOI12" s="22"/>
      <c r="NOJ12" s="22"/>
      <c r="NOK12" s="22"/>
      <c r="NOL12" s="22"/>
      <c r="NOM12" s="22"/>
      <c r="NON12" s="22"/>
      <c r="NOO12" s="22"/>
      <c r="NOP12" s="22"/>
      <c r="NOQ12" s="22"/>
      <c r="NOR12" s="22"/>
      <c r="NOS12" s="22"/>
      <c r="NOT12" s="22"/>
      <c r="NOU12" s="22"/>
      <c r="NOV12" s="22"/>
      <c r="NOW12" s="22"/>
      <c r="NOX12" s="22"/>
      <c r="NOY12" s="22"/>
      <c r="NOZ12" s="22"/>
      <c r="NPA12" s="22"/>
      <c r="NPB12" s="22"/>
      <c r="NPC12" s="22"/>
      <c r="NPD12" s="22"/>
      <c r="NPE12" s="22"/>
      <c r="NPF12" s="22"/>
      <c r="NPG12" s="22"/>
      <c r="NPH12" s="22"/>
      <c r="NPI12" s="22"/>
      <c r="NPJ12" s="22"/>
      <c r="NPK12" s="22"/>
      <c r="NPL12" s="22"/>
      <c r="NPM12" s="22"/>
      <c r="NPN12" s="22"/>
      <c r="NPO12" s="22"/>
      <c r="NPP12" s="22"/>
      <c r="NPQ12" s="22"/>
      <c r="NPR12" s="22"/>
      <c r="NPS12" s="22"/>
      <c r="NPT12" s="22"/>
      <c r="NPU12" s="22"/>
      <c r="NPV12" s="22"/>
      <c r="NPW12" s="22"/>
      <c r="NPX12" s="22"/>
      <c r="NPY12" s="22"/>
      <c r="NPZ12" s="22"/>
      <c r="NQA12" s="22"/>
      <c r="NQB12" s="22"/>
      <c r="NQC12" s="22"/>
      <c r="NQD12" s="22"/>
      <c r="NQE12" s="22"/>
      <c r="NQF12" s="22"/>
      <c r="NQG12" s="22"/>
      <c r="NQH12" s="22"/>
      <c r="NQI12" s="22"/>
      <c r="NQJ12" s="22"/>
      <c r="NQK12" s="22"/>
      <c r="NQL12" s="22"/>
      <c r="NQM12" s="22"/>
      <c r="NQN12" s="22"/>
      <c r="NQO12" s="22"/>
      <c r="NQP12" s="22"/>
      <c r="NQQ12" s="22"/>
      <c r="NQR12" s="22"/>
      <c r="NQS12" s="22"/>
      <c r="NQT12" s="22"/>
      <c r="NQU12" s="22"/>
      <c r="NQV12" s="22"/>
      <c r="NQW12" s="22"/>
      <c r="NQX12" s="22"/>
      <c r="NQY12" s="22"/>
      <c r="NQZ12" s="22"/>
      <c r="NRA12" s="22"/>
      <c r="NRB12" s="22"/>
      <c r="NRC12" s="22"/>
      <c r="NRD12" s="22"/>
      <c r="NRE12" s="22"/>
      <c r="NRF12" s="22"/>
      <c r="NRG12" s="22"/>
      <c r="NRH12" s="22"/>
      <c r="NRI12" s="22"/>
      <c r="NRJ12" s="22"/>
      <c r="NRK12" s="22"/>
      <c r="NRL12" s="22"/>
      <c r="NRM12" s="22"/>
      <c r="NRN12" s="22"/>
      <c r="NRO12" s="22"/>
      <c r="NRP12" s="22"/>
      <c r="NRQ12" s="22"/>
      <c r="NRR12" s="22"/>
      <c r="NRS12" s="22"/>
      <c r="NRT12" s="22"/>
      <c r="NRU12" s="22"/>
      <c r="NRV12" s="22"/>
      <c r="NRW12" s="22"/>
      <c r="NRX12" s="22"/>
      <c r="NRY12" s="22"/>
      <c r="NRZ12" s="22"/>
      <c r="NSA12" s="22"/>
      <c r="NSB12" s="22"/>
      <c r="NSC12" s="22"/>
      <c r="NSD12" s="22"/>
      <c r="NSE12" s="22"/>
      <c r="NSF12" s="22"/>
      <c r="NSG12" s="22"/>
      <c r="NSH12" s="22"/>
      <c r="NSI12" s="22"/>
      <c r="NSJ12" s="22"/>
      <c r="NSK12" s="22"/>
      <c r="NSL12" s="22"/>
      <c r="NSM12" s="22"/>
      <c r="NSN12" s="22"/>
      <c r="NSO12" s="22"/>
      <c r="NSP12" s="22"/>
      <c r="NSQ12" s="22"/>
      <c r="NSR12" s="22"/>
      <c r="NSS12" s="22"/>
      <c r="NST12" s="22"/>
      <c r="NSU12" s="22"/>
      <c r="NSV12" s="22"/>
      <c r="NSW12" s="22"/>
      <c r="NSX12" s="22"/>
      <c r="NSY12" s="22"/>
      <c r="NSZ12" s="22"/>
      <c r="NTA12" s="22"/>
      <c r="NTB12" s="22"/>
      <c r="NTC12" s="22"/>
      <c r="NTD12" s="22"/>
      <c r="NTE12" s="22"/>
      <c r="NTF12" s="22"/>
      <c r="NTG12" s="22"/>
      <c r="NTH12" s="22"/>
      <c r="NTI12" s="22"/>
      <c r="NTJ12" s="22"/>
      <c r="NTK12" s="22"/>
      <c r="NTL12" s="22"/>
      <c r="NTM12" s="22"/>
      <c r="NTN12" s="22"/>
      <c r="NTO12" s="22"/>
      <c r="NTP12" s="22"/>
      <c r="NTQ12" s="22"/>
      <c r="NTR12" s="22"/>
      <c r="NTS12" s="22"/>
      <c r="NTT12" s="22"/>
      <c r="NTU12" s="22"/>
      <c r="NTV12" s="22"/>
      <c r="NTW12" s="22"/>
      <c r="NTX12" s="22"/>
      <c r="NTY12" s="22"/>
      <c r="NTZ12" s="22"/>
      <c r="NUA12" s="22"/>
      <c r="NUB12" s="22"/>
      <c r="NUC12" s="22"/>
      <c r="NUD12" s="22"/>
      <c r="NUE12" s="22"/>
      <c r="NUF12" s="22"/>
      <c r="NUG12" s="22"/>
      <c r="NUH12" s="22"/>
      <c r="NUI12" s="22"/>
      <c r="NUJ12" s="22"/>
      <c r="NUK12" s="22"/>
      <c r="NUL12" s="22"/>
      <c r="NUM12" s="22"/>
      <c r="NUN12" s="22"/>
      <c r="NUO12" s="22"/>
      <c r="NUP12" s="22"/>
      <c r="NUQ12" s="22"/>
      <c r="NUR12" s="22"/>
      <c r="NUS12" s="22"/>
      <c r="NUT12" s="22"/>
      <c r="NUU12" s="22"/>
      <c r="NUV12" s="22"/>
      <c r="NUW12" s="22"/>
      <c r="NUX12" s="22"/>
      <c r="NUY12" s="22"/>
      <c r="NUZ12" s="22"/>
      <c r="NVA12" s="22"/>
      <c r="NVB12" s="22"/>
      <c r="NVC12" s="22"/>
      <c r="NVD12" s="22"/>
      <c r="NVE12" s="22"/>
      <c r="NVF12" s="22"/>
      <c r="NVG12" s="22"/>
      <c r="NVH12" s="22"/>
      <c r="NVI12" s="22"/>
      <c r="NVJ12" s="22"/>
      <c r="NVK12" s="22"/>
      <c r="NVL12" s="22"/>
      <c r="NVM12" s="22"/>
      <c r="NVN12" s="22"/>
      <c r="NVO12" s="22"/>
      <c r="NVP12" s="22"/>
      <c r="NVQ12" s="22"/>
      <c r="NVR12" s="22"/>
      <c r="NVS12" s="22"/>
      <c r="NVT12" s="22"/>
      <c r="NVU12" s="22"/>
      <c r="NVV12" s="22"/>
      <c r="NVW12" s="22"/>
      <c r="NVX12" s="22"/>
      <c r="NVY12" s="22"/>
      <c r="NVZ12" s="22"/>
      <c r="NWA12" s="22"/>
      <c r="NWB12" s="22"/>
      <c r="NWC12" s="22"/>
      <c r="NWD12" s="22"/>
      <c r="NWE12" s="22"/>
      <c r="NWF12" s="22"/>
      <c r="NWG12" s="22"/>
      <c r="NWH12" s="22"/>
      <c r="NWI12" s="22"/>
      <c r="NWJ12" s="22"/>
      <c r="NWK12" s="22"/>
      <c r="NWL12" s="22"/>
      <c r="NWM12" s="22"/>
      <c r="NWN12" s="22"/>
      <c r="NWO12" s="22"/>
      <c r="NWP12" s="22"/>
      <c r="NWQ12" s="22"/>
      <c r="NWR12" s="22"/>
      <c r="NWS12" s="22"/>
      <c r="NWT12" s="22"/>
      <c r="NWU12" s="22"/>
      <c r="NWV12" s="22"/>
      <c r="NWW12" s="22"/>
      <c r="NWX12" s="22"/>
      <c r="NWY12" s="22"/>
      <c r="NWZ12" s="22"/>
      <c r="NXA12" s="22"/>
      <c r="NXB12" s="22"/>
      <c r="NXC12" s="22"/>
      <c r="NXD12" s="22"/>
      <c r="NXE12" s="22"/>
      <c r="NXF12" s="22"/>
      <c r="NXG12" s="22"/>
      <c r="NXH12" s="22"/>
      <c r="NXI12" s="22"/>
      <c r="NXJ12" s="22"/>
      <c r="NXK12" s="22"/>
      <c r="NXL12" s="22"/>
      <c r="NXM12" s="22"/>
      <c r="NXN12" s="22"/>
      <c r="NXO12" s="22"/>
      <c r="NXP12" s="22"/>
      <c r="NXQ12" s="22"/>
      <c r="NXR12" s="22"/>
      <c r="NXS12" s="22"/>
      <c r="NXT12" s="22"/>
      <c r="NXU12" s="22"/>
      <c r="NXV12" s="22"/>
      <c r="NXW12" s="22"/>
      <c r="NXX12" s="22"/>
      <c r="NXY12" s="22"/>
      <c r="NXZ12" s="22"/>
      <c r="NYA12" s="22"/>
      <c r="NYB12" s="22"/>
      <c r="NYC12" s="22"/>
      <c r="NYD12" s="22"/>
      <c r="NYE12" s="22"/>
      <c r="NYF12" s="22"/>
      <c r="NYG12" s="22"/>
      <c r="NYH12" s="22"/>
      <c r="NYI12" s="22"/>
      <c r="NYJ12" s="22"/>
      <c r="NYK12" s="22"/>
      <c r="NYL12" s="22"/>
      <c r="NYM12" s="22"/>
      <c r="NYN12" s="22"/>
      <c r="NYO12" s="22"/>
      <c r="NYP12" s="22"/>
      <c r="NYQ12" s="22"/>
      <c r="NYR12" s="22"/>
      <c r="NYS12" s="22"/>
      <c r="NYT12" s="22"/>
      <c r="NYU12" s="22"/>
      <c r="NYV12" s="22"/>
      <c r="NYW12" s="22"/>
      <c r="NYX12" s="22"/>
      <c r="NYY12" s="22"/>
      <c r="NYZ12" s="22"/>
      <c r="NZA12" s="22"/>
      <c r="NZB12" s="22"/>
      <c r="NZC12" s="22"/>
      <c r="NZD12" s="22"/>
      <c r="NZE12" s="22"/>
      <c r="NZF12" s="22"/>
      <c r="NZG12" s="22"/>
      <c r="NZH12" s="22"/>
      <c r="NZI12" s="22"/>
      <c r="NZJ12" s="22"/>
      <c r="NZK12" s="22"/>
      <c r="NZL12" s="22"/>
      <c r="NZM12" s="22"/>
      <c r="NZN12" s="22"/>
      <c r="NZO12" s="22"/>
      <c r="NZP12" s="22"/>
      <c r="NZQ12" s="22"/>
      <c r="NZR12" s="22"/>
      <c r="NZS12" s="22"/>
      <c r="NZT12" s="22"/>
      <c r="NZU12" s="22"/>
      <c r="NZV12" s="22"/>
      <c r="NZW12" s="22"/>
      <c r="NZX12" s="22"/>
      <c r="NZY12" s="22"/>
      <c r="NZZ12" s="22"/>
      <c r="OAA12" s="22"/>
      <c r="OAB12" s="22"/>
      <c r="OAC12" s="22"/>
      <c r="OAD12" s="22"/>
      <c r="OAE12" s="22"/>
      <c r="OAF12" s="22"/>
      <c r="OAG12" s="22"/>
      <c r="OAH12" s="22"/>
      <c r="OAI12" s="22"/>
      <c r="OAJ12" s="22"/>
      <c r="OAK12" s="22"/>
      <c r="OAL12" s="22"/>
      <c r="OAM12" s="22"/>
      <c r="OAN12" s="22"/>
      <c r="OAO12" s="22"/>
      <c r="OAP12" s="22"/>
      <c r="OAQ12" s="22"/>
      <c r="OAR12" s="22"/>
      <c r="OAS12" s="22"/>
      <c r="OAT12" s="22"/>
      <c r="OAU12" s="22"/>
      <c r="OAV12" s="22"/>
      <c r="OAW12" s="22"/>
      <c r="OAX12" s="22"/>
      <c r="OAY12" s="22"/>
      <c r="OAZ12" s="22"/>
      <c r="OBA12" s="22"/>
      <c r="OBB12" s="22"/>
      <c r="OBC12" s="22"/>
      <c r="OBD12" s="22"/>
      <c r="OBE12" s="22"/>
      <c r="OBF12" s="22"/>
      <c r="OBG12" s="22"/>
      <c r="OBH12" s="22"/>
      <c r="OBI12" s="22"/>
      <c r="OBJ12" s="22"/>
      <c r="OBK12" s="22"/>
      <c r="OBL12" s="22"/>
      <c r="OBM12" s="22"/>
      <c r="OBN12" s="22"/>
      <c r="OBO12" s="22"/>
      <c r="OBP12" s="22"/>
      <c r="OBQ12" s="22"/>
      <c r="OBR12" s="22"/>
      <c r="OBS12" s="22"/>
      <c r="OBT12" s="22"/>
      <c r="OBU12" s="22"/>
      <c r="OBV12" s="22"/>
      <c r="OBW12" s="22"/>
      <c r="OBX12" s="22"/>
      <c r="OBY12" s="22"/>
      <c r="OBZ12" s="22"/>
      <c r="OCA12" s="22"/>
      <c r="OCB12" s="22"/>
      <c r="OCC12" s="22"/>
      <c r="OCD12" s="22"/>
      <c r="OCE12" s="22"/>
      <c r="OCF12" s="22"/>
      <c r="OCG12" s="22"/>
      <c r="OCH12" s="22"/>
      <c r="OCI12" s="22"/>
      <c r="OCJ12" s="22"/>
      <c r="OCK12" s="22"/>
      <c r="OCL12" s="22"/>
      <c r="OCM12" s="22"/>
      <c r="OCN12" s="22"/>
      <c r="OCO12" s="22"/>
      <c r="OCP12" s="22"/>
      <c r="OCQ12" s="22"/>
      <c r="OCR12" s="22"/>
      <c r="OCS12" s="22"/>
      <c r="OCT12" s="22"/>
      <c r="OCU12" s="22"/>
      <c r="OCV12" s="22"/>
      <c r="OCW12" s="22"/>
      <c r="OCX12" s="22"/>
      <c r="OCY12" s="22"/>
      <c r="OCZ12" s="22"/>
      <c r="ODA12" s="22"/>
      <c r="ODB12" s="22"/>
      <c r="ODC12" s="22"/>
      <c r="ODD12" s="22"/>
      <c r="ODE12" s="22"/>
      <c r="ODF12" s="22"/>
      <c r="ODG12" s="22"/>
      <c r="ODH12" s="22"/>
      <c r="ODI12" s="22"/>
      <c r="ODJ12" s="22"/>
      <c r="ODK12" s="22"/>
      <c r="ODL12" s="22"/>
      <c r="ODM12" s="22"/>
      <c r="ODN12" s="22"/>
      <c r="ODO12" s="22"/>
      <c r="ODP12" s="22"/>
      <c r="ODQ12" s="22"/>
      <c r="ODR12" s="22"/>
      <c r="ODS12" s="22"/>
      <c r="ODT12" s="22"/>
      <c r="ODU12" s="22"/>
      <c r="ODV12" s="22"/>
      <c r="ODW12" s="22"/>
      <c r="ODX12" s="22"/>
      <c r="ODY12" s="22"/>
      <c r="ODZ12" s="22"/>
      <c r="OEA12" s="22"/>
      <c r="OEB12" s="22"/>
      <c r="OEC12" s="22"/>
      <c r="OED12" s="22"/>
      <c r="OEE12" s="22"/>
      <c r="OEF12" s="22"/>
      <c r="OEG12" s="22"/>
      <c r="OEH12" s="22"/>
      <c r="OEI12" s="22"/>
      <c r="OEJ12" s="22"/>
      <c r="OEK12" s="22"/>
      <c r="OEL12" s="22"/>
      <c r="OEM12" s="22"/>
      <c r="OEN12" s="22"/>
      <c r="OEO12" s="22"/>
      <c r="OEP12" s="22"/>
      <c r="OEQ12" s="22"/>
      <c r="OER12" s="22"/>
      <c r="OES12" s="22"/>
      <c r="OET12" s="22"/>
      <c r="OEU12" s="22"/>
      <c r="OEV12" s="22"/>
      <c r="OEW12" s="22"/>
      <c r="OEX12" s="22"/>
      <c r="OEY12" s="22"/>
      <c r="OEZ12" s="22"/>
      <c r="OFA12" s="22"/>
      <c r="OFB12" s="22"/>
      <c r="OFC12" s="22"/>
      <c r="OFD12" s="22"/>
      <c r="OFE12" s="22"/>
      <c r="OFF12" s="22"/>
      <c r="OFG12" s="22"/>
      <c r="OFH12" s="22"/>
      <c r="OFI12" s="22"/>
      <c r="OFJ12" s="22"/>
      <c r="OFK12" s="22"/>
      <c r="OFL12" s="22"/>
      <c r="OFM12" s="22"/>
      <c r="OFN12" s="22"/>
      <c r="OFO12" s="22"/>
      <c r="OFP12" s="22"/>
      <c r="OFQ12" s="22"/>
      <c r="OFR12" s="22"/>
      <c r="OFS12" s="22"/>
      <c r="OFT12" s="22"/>
      <c r="OFU12" s="22"/>
      <c r="OFV12" s="22"/>
      <c r="OFW12" s="22"/>
      <c r="OFX12" s="22"/>
      <c r="OFY12" s="22"/>
      <c r="OFZ12" s="22"/>
      <c r="OGA12" s="22"/>
      <c r="OGB12" s="22"/>
      <c r="OGC12" s="22"/>
      <c r="OGD12" s="22"/>
      <c r="OGE12" s="22"/>
      <c r="OGF12" s="22"/>
      <c r="OGG12" s="22"/>
      <c r="OGH12" s="22"/>
      <c r="OGI12" s="22"/>
      <c r="OGJ12" s="22"/>
      <c r="OGK12" s="22"/>
      <c r="OGL12" s="22"/>
      <c r="OGM12" s="22"/>
      <c r="OGN12" s="22"/>
      <c r="OGO12" s="22"/>
      <c r="OGP12" s="22"/>
      <c r="OGQ12" s="22"/>
      <c r="OGR12" s="22"/>
      <c r="OGS12" s="22"/>
      <c r="OGT12" s="22"/>
      <c r="OGU12" s="22"/>
      <c r="OGV12" s="22"/>
      <c r="OGW12" s="22"/>
      <c r="OGX12" s="22"/>
      <c r="OGY12" s="22"/>
      <c r="OGZ12" s="22"/>
      <c r="OHA12" s="22"/>
      <c r="OHB12" s="22"/>
      <c r="OHC12" s="22"/>
      <c r="OHD12" s="22"/>
      <c r="OHE12" s="22"/>
      <c r="OHF12" s="22"/>
      <c r="OHG12" s="22"/>
      <c r="OHH12" s="22"/>
      <c r="OHI12" s="22"/>
      <c r="OHJ12" s="22"/>
      <c r="OHK12" s="22"/>
      <c r="OHL12" s="22"/>
      <c r="OHM12" s="22"/>
      <c r="OHN12" s="22"/>
      <c r="OHO12" s="22"/>
      <c r="OHP12" s="22"/>
      <c r="OHQ12" s="22"/>
      <c r="OHR12" s="22"/>
      <c r="OHS12" s="22"/>
      <c r="OHT12" s="22"/>
      <c r="OHU12" s="22"/>
      <c r="OHV12" s="22"/>
      <c r="OHW12" s="22"/>
      <c r="OHX12" s="22"/>
      <c r="OHY12" s="22"/>
      <c r="OHZ12" s="22"/>
      <c r="OIA12" s="22"/>
      <c r="OIB12" s="22"/>
      <c r="OIC12" s="22"/>
      <c r="OID12" s="22"/>
      <c r="OIE12" s="22"/>
      <c r="OIF12" s="22"/>
      <c r="OIG12" s="22"/>
      <c r="OIH12" s="22"/>
      <c r="OII12" s="22"/>
      <c r="OIJ12" s="22"/>
      <c r="OIK12" s="22"/>
      <c r="OIL12" s="22"/>
      <c r="OIM12" s="22"/>
      <c r="OIN12" s="22"/>
      <c r="OIO12" s="22"/>
      <c r="OIP12" s="22"/>
      <c r="OIQ12" s="22"/>
      <c r="OIR12" s="22"/>
      <c r="OIS12" s="22"/>
      <c r="OIT12" s="22"/>
      <c r="OIU12" s="22"/>
      <c r="OIV12" s="22"/>
      <c r="OIW12" s="22"/>
      <c r="OIX12" s="22"/>
      <c r="OIY12" s="22"/>
      <c r="OIZ12" s="22"/>
      <c r="OJA12" s="22"/>
      <c r="OJB12" s="22"/>
      <c r="OJC12" s="22"/>
      <c r="OJD12" s="22"/>
      <c r="OJE12" s="22"/>
      <c r="OJF12" s="22"/>
      <c r="OJG12" s="22"/>
      <c r="OJH12" s="22"/>
      <c r="OJI12" s="22"/>
      <c r="OJJ12" s="22"/>
      <c r="OJK12" s="22"/>
      <c r="OJL12" s="22"/>
      <c r="OJM12" s="22"/>
      <c r="OJN12" s="22"/>
      <c r="OJO12" s="22"/>
      <c r="OJP12" s="22"/>
      <c r="OJQ12" s="22"/>
      <c r="OJR12" s="22"/>
      <c r="OJS12" s="22"/>
      <c r="OJT12" s="22"/>
      <c r="OJU12" s="22"/>
      <c r="OJV12" s="22"/>
      <c r="OJW12" s="22"/>
      <c r="OJX12" s="22"/>
      <c r="OJY12" s="22"/>
      <c r="OJZ12" s="22"/>
      <c r="OKA12" s="22"/>
      <c r="OKB12" s="22"/>
      <c r="OKC12" s="22"/>
      <c r="OKD12" s="22"/>
      <c r="OKE12" s="22"/>
      <c r="OKF12" s="22"/>
      <c r="OKG12" s="22"/>
      <c r="OKH12" s="22"/>
      <c r="OKI12" s="22"/>
      <c r="OKJ12" s="22"/>
      <c r="OKK12" s="22"/>
      <c r="OKL12" s="22"/>
      <c r="OKM12" s="22"/>
      <c r="OKN12" s="22"/>
      <c r="OKO12" s="22"/>
      <c r="OKP12" s="22"/>
      <c r="OKQ12" s="22"/>
      <c r="OKR12" s="22"/>
      <c r="OKS12" s="22"/>
      <c r="OKT12" s="22"/>
      <c r="OKU12" s="22"/>
      <c r="OKV12" s="22"/>
      <c r="OKW12" s="22"/>
      <c r="OKX12" s="22"/>
      <c r="OKY12" s="22"/>
      <c r="OKZ12" s="22"/>
      <c r="OLA12" s="22"/>
      <c r="OLB12" s="22"/>
      <c r="OLC12" s="22"/>
      <c r="OLD12" s="22"/>
      <c r="OLE12" s="22"/>
      <c r="OLF12" s="22"/>
      <c r="OLG12" s="22"/>
      <c r="OLH12" s="22"/>
      <c r="OLI12" s="22"/>
      <c r="OLJ12" s="22"/>
      <c r="OLK12" s="22"/>
      <c r="OLL12" s="22"/>
      <c r="OLM12" s="22"/>
      <c r="OLN12" s="22"/>
      <c r="OLO12" s="22"/>
      <c r="OLP12" s="22"/>
      <c r="OLQ12" s="22"/>
      <c r="OLR12" s="22"/>
      <c r="OLS12" s="22"/>
      <c r="OLT12" s="22"/>
      <c r="OLU12" s="22"/>
      <c r="OLV12" s="22"/>
      <c r="OLW12" s="22"/>
      <c r="OLX12" s="22"/>
      <c r="OLY12" s="22"/>
      <c r="OLZ12" s="22"/>
      <c r="OMA12" s="22"/>
      <c r="OMB12" s="22"/>
      <c r="OMC12" s="22"/>
      <c r="OMD12" s="22"/>
      <c r="OME12" s="22"/>
      <c r="OMF12" s="22"/>
      <c r="OMG12" s="22"/>
      <c r="OMH12" s="22"/>
      <c r="OMI12" s="22"/>
      <c r="OMJ12" s="22"/>
      <c r="OMK12" s="22"/>
      <c r="OML12" s="22"/>
      <c r="OMM12" s="22"/>
      <c r="OMN12" s="22"/>
      <c r="OMO12" s="22"/>
      <c r="OMP12" s="22"/>
      <c r="OMQ12" s="22"/>
      <c r="OMR12" s="22"/>
      <c r="OMS12" s="22"/>
      <c r="OMT12" s="22"/>
      <c r="OMU12" s="22"/>
      <c r="OMV12" s="22"/>
      <c r="OMW12" s="22"/>
      <c r="OMX12" s="22"/>
      <c r="OMY12" s="22"/>
      <c r="OMZ12" s="22"/>
      <c r="ONA12" s="22"/>
      <c r="ONB12" s="22"/>
      <c r="ONC12" s="22"/>
      <c r="OND12" s="22"/>
      <c r="ONE12" s="22"/>
      <c r="ONF12" s="22"/>
      <c r="ONG12" s="22"/>
      <c r="ONH12" s="22"/>
      <c r="ONI12" s="22"/>
      <c r="ONJ12" s="22"/>
      <c r="ONK12" s="22"/>
      <c r="ONL12" s="22"/>
      <c r="ONM12" s="22"/>
      <c r="ONN12" s="22"/>
      <c r="ONO12" s="22"/>
      <c r="ONP12" s="22"/>
      <c r="ONQ12" s="22"/>
      <c r="ONR12" s="22"/>
      <c r="ONS12" s="22"/>
      <c r="ONT12" s="22"/>
      <c r="ONU12" s="22"/>
      <c r="ONV12" s="22"/>
      <c r="ONW12" s="22"/>
      <c r="ONX12" s="22"/>
      <c r="ONY12" s="22"/>
      <c r="ONZ12" s="22"/>
      <c r="OOA12" s="22"/>
      <c r="OOB12" s="22"/>
      <c r="OOC12" s="22"/>
      <c r="OOD12" s="22"/>
      <c r="OOE12" s="22"/>
      <c r="OOF12" s="22"/>
      <c r="OOG12" s="22"/>
      <c r="OOH12" s="22"/>
      <c r="OOI12" s="22"/>
      <c r="OOJ12" s="22"/>
      <c r="OOK12" s="22"/>
      <c r="OOL12" s="22"/>
      <c r="OOM12" s="22"/>
      <c r="OON12" s="22"/>
      <c r="OOO12" s="22"/>
      <c r="OOP12" s="22"/>
      <c r="OOQ12" s="22"/>
      <c r="OOR12" s="22"/>
      <c r="OOS12" s="22"/>
      <c r="OOT12" s="22"/>
      <c r="OOU12" s="22"/>
      <c r="OOV12" s="22"/>
      <c r="OOW12" s="22"/>
      <c r="OOX12" s="22"/>
      <c r="OOY12" s="22"/>
      <c r="OOZ12" s="22"/>
      <c r="OPA12" s="22"/>
      <c r="OPB12" s="22"/>
      <c r="OPC12" s="22"/>
      <c r="OPD12" s="22"/>
      <c r="OPE12" s="22"/>
      <c r="OPF12" s="22"/>
      <c r="OPG12" s="22"/>
      <c r="OPH12" s="22"/>
      <c r="OPI12" s="22"/>
      <c r="OPJ12" s="22"/>
      <c r="OPK12" s="22"/>
      <c r="OPL12" s="22"/>
      <c r="OPM12" s="22"/>
      <c r="OPN12" s="22"/>
      <c r="OPO12" s="22"/>
      <c r="OPP12" s="22"/>
      <c r="OPQ12" s="22"/>
      <c r="OPR12" s="22"/>
      <c r="OPS12" s="22"/>
      <c r="OPT12" s="22"/>
      <c r="OPU12" s="22"/>
      <c r="OPV12" s="22"/>
      <c r="OPW12" s="22"/>
      <c r="OPX12" s="22"/>
      <c r="OPY12" s="22"/>
      <c r="OPZ12" s="22"/>
      <c r="OQA12" s="22"/>
      <c r="OQB12" s="22"/>
      <c r="OQC12" s="22"/>
      <c r="OQD12" s="22"/>
      <c r="OQE12" s="22"/>
      <c r="OQF12" s="22"/>
      <c r="OQG12" s="22"/>
      <c r="OQH12" s="22"/>
      <c r="OQI12" s="22"/>
      <c r="OQJ12" s="22"/>
      <c r="OQK12" s="22"/>
      <c r="OQL12" s="22"/>
      <c r="OQM12" s="22"/>
      <c r="OQN12" s="22"/>
      <c r="OQO12" s="22"/>
      <c r="OQP12" s="22"/>
      <c r="OQQ12" s="22"/>
      <c r="OQR12" s="22"/>
      <c r="OQS12" s="22"/>
      <c r="OQT12" s="22"/>
      <c r="OQU12" s="22"/>
      <c r="OQV12" s="22"/>
      <c r="OQW12" s="22"/>
      <c r="OQX12" s="22"/>
      <c r="OQY12" s="22"/>
      <c r="OQZ12" s="22"/>
      <c r="ORA12" s="22"/>
      <c r="ORB12" s="22"/>
      <c r="ORC12" s="22"/>
      <c r="ORD12" s="22"/>
      <c r="ORE12" s="22"/>
      <c r="ORF12" s="22"/>
      <c r="ORG12" s="22"/>
      <c r="ORH12" s="22"/>
      <c r="ORI12" s="22"/>
      <c r="ORJ12" s="22"/>
      <c r="ORK12" s="22"/>
      <c r="ORL12" s="22"/>
      <c r="ORM12" s="22"/>
      <c r="ORN12" s="22"/>
      <c r="ORO12" s="22"/>
      <c r="ORP12" s="22"/>
      <c r="ORQ12" s="22"/>
      <c r="ORR12" s="22"/>
      <c r="ORS12" s="22"/>
      <c r="ORT12" s="22"/>
      <c r="ORU12" s="22"/>
      <c r="ORV12" s="22"/>
      <c r="ORW12" s="22"/>
      <c r="ORX12" s="22"/>
      <c r="ORY12" s="22"/>
      <c r="ORZ12" s="22"/>
      <c r="OSA12" s="22"/>
      <c r="OSB12" s="22"/>
      <c r="OSC12" s="22"/>
      <c r="OSD12" s="22"/>
      <c r="OSE12" s="22"/>
      <c r="OSF12" s="22"/>
      <c r="OSG12" s="22"/>
      <c r="OSH12" s="22"/>
      <c r="OSI12" s="22"/>
      <c r="OSJ12" s="22"/>
      <c r="OSK12" s="22"/>
      <c r="OSL12" s="22"/>
      <c r="OSM12" s="22"/>
      <c r="OSN12" s="22"/>
      <c r="OSO12" s="22"/>
      <c r="OSP12" s="22"/>
      <c r="OSQ12" s="22"/>
      <c r="OSR12" s="22"/>
      <c r="OSS12" s="22"/>
      <c r="OST12" s="22"/>
      <c r="OSU12" s="22"/>
      <c r="OSV12" s="22"/>
      <c r="OSW12" s="22"/>
      <c r="OSX12" s="22"/>
      <c r="OSY12" s="22"/>
      <c r="OSZ12" s="22"/>
      <c r="OTA12" s="22"/>
      <c r="OTB12" s="22"/>
      <c r="OTC12" s="22"/>
      <c r="OTD12" s="22"/>
      <c r="OTE12" s="22"/>
      <c r="OTF12" s="22"/>
      <c r="OTG12" s="22"/>
      <c r="OTH12" s="22"/>
      <c r="OTI12" s="22"/>
      <c r="OTJ12" s="22"/>
      <c r="OTK12" s="22"/>
      <c r="OTL12" s="22"/>
      <c r="OTM12" s="22"/>
      <c r="OTN12" s="22"/>
      <c r="OTO12" s="22"/>
      <c r="OTP12" s="22"/>
      <c r="OTQ12" s="22"/>
      <c r="OTR12" s="22"/>
      <c r="OTS12" s="22"/>
      <c r="OTT12" s="22"/>
      <c r="OTU12" s="22"/>
      <c r="OTV12" s="22"/>
      <c r="OTW12" s="22"/>
      <c r="OTX12" s="22"/>
      <c r="OTY12" s="22"/>
      <c r="OTZ12" s="22"/>
      <c r="OUA12" s="22"/>
      <c r="OUB12" s="22"/>
      <c r="OUC12" s="22"/>
      <c r="OUD12" s="22"/>
      <c r="OUE12" s="22"/>
      <c r="OUF12" s="22"/>
      <c r="OUG12" s="22"/>
      <c r="OUH12" s="22"/>
      <c r="OUI12" s="22"/>
      <c r="OUJ12" s="22"/>
      <c r="OUK12" s="22"/>
      <c r="OUL12" s="22"/>
      <c r="OUM12" s="22"/>
      <c r="OUN12" s="22"/>
      <c r="OUO12" s="22"/>
      <c r="OUP12" s="22"/>
      <c r="OUQ12" s="22"/>
      <c r="OUR12" s="22"/>
      <c r="OUS12" s="22"/>
      <c r="OUT12" s="22"/>
      <c r="OUU12" s="22"/>
      <c r="OUV12" s="22"/>
      <c r="OUW12" s="22"/>
      <c r="OUX12" s="22"/>
      <c r="OUY12" s="22"/>
      <c r="OUZ12" s="22"/>
      <c r="OVA12" s="22"/>
      <c r="OVB12" s="22"/>
      <c r="OVC12" s="22"/>
      <c r="OVD12" s="22"/>
      <c r="OVE12" s="22"/>
      <c r="OVF12" s="22"/>
      <c r="OVG12" s="22"/>
      <c r="OVH12" s="22"/>
      <c r="OVI12" s="22"/>
      <c r="OVJ12" s="22"/>
      <c r="OVK12" s="22"/>
      <c r="OVL12" s="22"/>
      <c r="OVM12" s="22"/>
      <c r="OVN12" s="22"/>
      <c r="OVO12" s="22"/>
      <c r="OVP12" s="22"/>
      <c r="OVQ12" s="22"/>
      <c r="OVR12" s="22"/>
      <c r="OVS12" s="22"/>
      <c r="OVT12" s="22"/>
      <c r="OVU12" s="22"/>
      <c r="OVV12" s="22"/>
      <c r="OVW12" s="22"/>
      <c r="OVX12" s="22"/>
      <c r="OVY12" s="22"/>
      <c r="OVZ12" s="22"/>
      <c r="OWA12" s="22"/>
      <c r="OWB12" s="22"/>
      <c r="OWC12" s="22"/>
      <c r="OWD12" s="22"/>
      <c r="OWE12" s="22"/>
      <c r="OWF12" s="22"/>
      <c r="OWG12" s="22"/>
      <c r="OWH12" s="22"/>
      <c r="OWI12" s="22"/>
      <c r="OWJ12" s="22"/>
      <c r="OWK12" s="22"/>
      <c r="OWL12" s="22"/>
      <c r="OWM12" s="22"/>
      <c r="OWN12" s="22"/>
      <c r="OWO12" s="22"/>
      <c r="OWP12" s="22"/>
      <c r="OWQ12" s="22"/>
      <c r="OWR12" s="22"/>
      <c r="OWS12" s="22"/>
      <c r="OWT12" s="22"/>
      <c r="OWU12" s="22"/>
      <c r="OWV12" s="22"/>
      <c r="OWW12" s="22"/>
      <c r="OWX12" s="22"/>
      <c r="OWY12" s="22"/>
      <c r="OWZ12" s="22"/>
      <c r="OXA12" s="22"/>
      <c r="OXB12" s="22"/>
      <c r="OXC12" s="22"/>
      <c r="OXD12" s="22"/>
      <c r="OXE12" s="22"/>
      <c r="OXF12" s="22"/>
      <c r="OXG12" s="22"/>
      <c r="OXH12" s="22"/>
      <c r="OXI12" s="22"/>
      <c r="OXJ12" s="22"/>
      <c r="OXK12" s="22"/>
      <c r="OXL12" s="22"/>
      <c r="OXM12" s="22"/>
      <c r="OXN12" s="22"/>
      <c r="OXO12" s="22"/>
      <c r="OXP12" s="22"/>
      <c r="OXQ12" s="22"/>
      <c r="OXR12" s="22"/>
      <c r="OXS12" s="22"/>
      <c r="OXT12" s="22"/>
      <c r="OXU12" s="22"/>
      <c r="OXV12" s="22"/>
      <c r="OXW12" s="22"/>
      <c r="OXX12" s="22"/>
      <c r="OXY12" s="22"/>
      <c r="OXZ12" s="22"/>
      <c r="OYA12" s="22"/>
      <c r="OYB12" s="22"/>
      <c r="OYC12" s="22"/>
      <c r="OYD12" s="22"/>
      <c r="OYE12" s="22"/>
      <c r="OYF12" s="22"/>
      <c r="OYG12" s="22"/>
      <c r="OYH12" s="22"/>
      <c r="OYI12" s="22"/>
      <c r="OYJ12" s="22"/>
      <c r="OYK12" s="22"/>
      <c r="OYL12" s="22"/>
      <c r="OYM12" s="22"/>
      <c r="OYN12" s="22"/>
      <c r="OYO12" s="22"/>
      <c r="OYP12" s="22"/>
      <c r="OYQ12" s="22"/>
      <c r="OYR12" s="22"/>
      <c r="OYS12" s="22"/>
      <c r="OYT12" s="22"/>
      <c r="OYU12" s="22"/>
      <c r="OYV12" s="22"/>
      <c r="OYW12" s="22"/>
      <c r="OYX12" s="22"/>
      <c r="OYY12" s="22"/>
      <c r="OYZ12" s="22"/>
      <c r="OZA12" s="22"/>
      <c r="OZB12" s="22"/>
      <c r="OZC12" s="22"/>
      <c r="OZD12" s="22"/>
      <c r="OZE12" s="22"/>
      <c r="OZF12" s="22"/>
      <c r="OZG12" s="22"/>
      <c r="OZH12" s="22"/>
      <c r="OZI12" s="22"/>
      <c r="OZJ12" s="22"/>
      <c r="OZK12" s="22"/>
      <c r="OZL12" s="22"/>
      <c r="OZM12" s="22"/>
      <c r="OZN12" s="22"/>
      <c r="OZO12" s="22"/>
      <c r="OZP12" s="22"/>
      <c r="OZQ12" s="22"/>
      <c r="OZR12" s="22"/>
      <c r="OZS12" s="22"/>
      <c r="OZT12" s="22"/>
      <c r="OZU12" s="22"/>
      <c r="OZV12" s="22"/>
      <c r="OZW12" s="22"/>
      <c r="OZX12" s="22"/>
      <c r="OZY12" s="22"/>
      <c r="OZZ12" s="22"/>
      <c r="PAA12" s="22"/>
      <c r="PAB12" s="22"/>
      <c r="PAC12" s="22"/>
      <c r="PAD12" s="22"/>
      <c r="PAE12" s="22"/>
      <c r="PAF12" s="22"/>
      <c r="PAG12" s="22"/>
      <c r="PAH12" s="22"/>
      <c r="PAI12" s="22"/>
      <c r="PAJ12" s="22"/>
      <c r="PAK12" s="22"/>
      <c r="PAL12" s="22"/>
      <c r="PAM12" s="22"/>
      <c r="PAN12" s="22"/>
      <c r="PAO12" s="22"/>
      <c r="PAP12" s="22"/>
      <c r="PAQ12" s="22"/>
      <c r="PAR12" s="22"/>
      <c r="PAS12" s="22"/>
      <c r="PAT12" s="22"/>
      <c r="PAU12" s="22"/>
      <c r="PAV12" s="22"/>
      <c r="PAW12" s="22"/>
      <c r="PAX12" s="22"/>
      <c r="PAY12" s="22"/>
      <c r="PAZ12" s="22"/>
      <c r="PBA12" s="22"/>
      <c r="PBB12" s="22"/>
      <c r="PBC12" s="22"/>
      <c r="PBD12" s="22"/>
      <c r="PBE12" s="22"/>
      <c r="PBF12" s="22"/>
      <c r="PBG12" s="22"/>
      <c r="PBH12" s="22"/>
      <c r="PBI12" s="22"/>
      <c r="PBJ12" s="22"/>
      <c r="PBK12" s="22"/>
      <c r="PBL12" s="22"/>
      <c r="PBM12" s="22"/>
      <c r="PBN12" s="22"/>
      <c r="PBO12" s="22"/>
      <c r="PBP12" s="22"/>
      <c r="PBQ12" s="22"/>
      <c r="PBR12" s="22"/>
      <c r="PBS12" s="22"/>
      <c r="PBT12" s="22"/>
      <c r="PBU12" s="22"/>
      <c r="PBV12" s="22"/>
      <c r="PBW12" s="22"/>
      <c r="PBX12" s="22"/>
      <c r="PBY12" s="22"/>
      <c r="PBZ12" s="22"/>
      <c r="PCA12" s="22"/>
      <c r="PCB12" s="22"/>
      <c r="PCC12" s="22"/>
      <c r="PCD12" s="22"/>
      <c r="PCE12" s="22"/>
      <c r="PCF12" s="22"/>
      <c r="PCG12" s="22"/>
      <c r="PCH12" s="22"/>
      <c r="PCI12" s="22"/>
      <c r="PCJ12" s="22"/>
      <c r="PCK12" s="22"/>
      <c r="PCL12" s="22"/>
      <c r="PCM12" s="22"/>
      <c r="PCN12" s="22"/>
      <c r="PCO12" s="22"/>
      <c r="PCP12" s="22"/>
      <c r="PCQ12" s="22"/>
      <c r="PCR12" s="22"/>
      <c r="PCS12" s="22"/>
      <c r="PCT12" s="22"/>
      <c r="PCU12" s="22"/>
      <c r="PCV12" s="22"/>
      <c r="PCW12" s="22"/>
      <c r="PCX12" s="22"/>
      <c r="PCY12" s="22"/>
      <c r="PCZ12" s="22"/>
      <c r="PDA12" s="22"/>
      <c r="PDB12" s="22"/>
      <c r="PDC12" s="22"/>
      <c r="PDD12" s="22"/>
      <c r="PDE12" s="22"/>
      <c r="PDF12" s="22"/>
      <c r="PDG12" s="22"/>
      <c r="PDH12" s="22"/>
      <c r="PDI12" s="22"/>
      <c r="PDJ12" s="22"/>
      <c r="PDK12" s="22"/>
      <c r="PDL12" s="22"/>
      <c r="PDM12" s="22"/>
      <c r="PDN12" s="22"/>
      <c r="PDO12" s="22"/>
      <c r="PDP12" s="22"/>
      <c r="PDQ12" s="22"/>
      <c r="PDR12" s="22"/>
      <c r="PDS12" s="22"/>
      <c r="PDT12" s="22"/>
      <c r="PDU12" s="22"/>
      <c r="PDV12" s="22"/>
      <c r="PDW12" s="22"/>
      <c r="PDX12" s="22"/>
      <c r="PDY12" s="22"/>
      <c r="PDZ12" s="22"/>
      <c r="PEA12" s="22"/>
      <c r="PEB12" s="22"/>
      <c r="PEC12" s="22"/>
      <c r="PED12" s="22"/>
      <c r="PEE12" s="22"/>
      <c r="PEF12" s="22"/>
      <c r="PEG12" s="22"/>
      <c r="PEH12" s="22"/>
      <c r="PEI12" s="22"/>
      <c r="PEJ12" s="22"/>
      <c r="PEK12" s="22"/>
      <c r="PEL12" s="22"/>
      <c r="PEM12" s="22"/>
      <c r="PEN12" s="22"/>
      <c r="PEO12" s="22"/>
      <c r="PEP12" s="22"/>
      <c r="PEQ12" s="22"/>
      <c r="PER12" s="22"/>
      <c r="PES12" s="22"/>
      <c r="PET12" s="22"/>
      <c r="PEU12" s="22"/>
      <c r="PEV12" s="22"/>
      <c r="PEW12" s="22"/>
      <c r="PEX12" s="22"/>
      <c r="PEY12" s="22"/>
      <c r="PEZ12" s="22"/>
      <c r="PFA12" s="22"/>
      <c r="PFB12" s="22"/>
      <c r="PFC12" s="22"/>
      <c r="PFD12" s="22"/>
      <c r="PFE12" s="22"/>
      <c r="PFF12" s="22"/>
      <c r="PFG12" s="22"/>
      <c r="PFH12" s="22"/>
      <c r="PFI12" s="22"/>
      <c r="PFJ12" s="22"/>
      <c r="PFK12" s="22"/>
      <c r="PFL12" s="22"/>
      <c r="PFM12" s="22"/>
      <c r="PFN12" s="22"/>
      <c r="PFO12" s="22"/>
      <c r="PFP12" s="22"/>
      <c r="PFQ12" s="22"/>
      <c r="PFR12" s="22"/>
      <c r="PFS12" s="22"/>
      <c r="PFT12" s="22"/>
      <c r="PFU12" s="22"/>
      <c r="PFV12" s="22"/>
      <c r="PFW12" s="22"/>
      <c r="PFX12" s="22"/>
      <c r="PFY12" s="22"/>
      <c r="PFZ12" s="22"/>
      <c r="PGA12" s="22"/>
      <c r="PGB12" s="22"/>
      <c r="PGC12" s="22"/>
      <c r="PGD12" s="22"/>
      <c r="PGE12" s="22"/>
      <c r="PGF12" s="22"/>
      <c r="PGG12" s="22"/>
      <c r="PGH12" s="22"/>
      <c r="PGI12" s="22"/>
      <c r="PGJ12" s="22"/>
      <c r="PGK12" s="22"/>
      <c r="PGL12" s="22"/>
      <c r="PGM12" s="22"/>
      <c r="PGN12" s="22"/>
      <c r="PGO12" s="22"/>
      <c r="PGP12" s="22"/>
      <c r="PGQ12" s="22"/>
      <c r="PGR12" s="22"/>
      <c r="PGS12" s="22"/>
      <c r="PGT12" s="22"/>
      <c r="PGU12" s="22"/>
      <c r="PGV12" s="22"/>
      <c r="PGW12" s="22"/>
      <c r="PGX12" s="22"/>
      <c r="PGY12" s="22"/>
      <c r="PGZ12" s="22"/>
      <c r="PHA12" s="22"/>
      <c r="PHB12" s="22"/>
      <c r="PHC12" s="22"/>
      <c r="PHD12" s="22"/>
      <c r="PHE12" s="22"/>
      <c r="PHF12" s="22"/>
      <c r="PHG12" s="22"/>
      <c r="PHH12" s="22"/>
      <c r="PHI12" s="22"/>
      <c r="PHJ12" s="22"/>
      <c r="PHK12" s="22"/>
      <c r="PHL12" s="22"/>
      <c r="PHM12" s="22"/>
      <c r="PHN12" s="22"/>
      <c r="PHO12" s="22"/>
      <c r="PHP12" s="22"/>
      <c r="PHQ12" s="22"/>
      <c r="PHR12" s="22"/>
      <c r="PHS12" s="22"/>
      <c r="PHT12" s="22"/>
      <c r="PHU12" s="22"/>
      <c r="PHV12" s="22"/>
      <c r="PHW12" s="22"/>
      <c r="PHX12" s="22"/>
      <c r="PHY12" s="22"/>
      <c r="PHZ12" s="22"/>
      <c r="PIA12" s="22"/>
      <c r="PIB12" s="22"/>
      <c r="PIC12" s="22"/>
      <c r="PID12" s="22"/>
      <c r="PIE12" s="22"/>
      <c r="PIF12" s="22"/>
      <c r="PIG12" s="22"/>
      <c r="PIH12" s="22"/>
      <c r="PII12" s="22"/>
      <c r="PIJ12" s="22"/>
      <c r="PIK12" s="22"/>
      <c r="PIL12" s="22"/>
      <c r="PIM12" s="22"/>
      <c r="PIN12" s="22"/>
      <c r="PIO12" s="22"/>
      <c r="PIP12" s="22"/>
      <c r="PIQ12" s="22"/>
      <c r="PIR12" s="22"/>
      <c r="PIS12" s="22"/>
      <c r="PIT12" s="22"/>
      <c r="PIU12" s="22"/>
      <c r="PIV12" s="22"/>
      <c r="PIW12" s="22"/>
      <c r="PIX12" s="22"/>
      <c r="PIY12" s="22"/>
      <c r="PIZ12" s="22"/>
      <c r="PJA12" s="22"/>
      <c r="PJB12" s="22"/>
      <c r="PJC12" s="22"/>
      <c r="PJD12" s="22"/>
      <c r="PJE12" s="22"/>
      <c r="PJF12" s="22"/>
      <c r="PJG12" s="22"/>
      <c r="PJH12" s="22"/>
      <c r="PJI12" s="22"/>
      <c r="PJJ12" s="22"/>
      <c r="PJK12" s="22"/>
      <c r="PJL12" s="22"/>
      <c r="PJM12" s="22"/>
      <c r="PJN12" s="22"/>
      <c r="PJO12" s="22"/>
      <c r="PJP12" s="22"/>
      <c r="PJQ12" s="22"/>
      <c r="PJR12" s="22"/>
      <c r="PJS12" s="22"/>
      <c r="PJT12" s="22"/>
      <c r="PJU12" s="22"/>
      <c r="PJV12" s="22"/>
      <c r="PJW12" s="22"/>
      <c r="PJX12" s="22"/>
      <c r="PJY12" s="22"/>
      <c r="PJZ12" s="22"/>
      <c r="PKA12" s="22"/>
      <c r="PKB12" s="22"/>
      <c r="PKC12" s="22"/>
      <c r="PKD12" s="22"/>
      <c r="PKE12" s="22"/>
      <c r="PKF12" s="22"/>
      <c r="PKG12" s="22"/>
      <c r="PKH12" s="22"/>
      <c r="PKI12" s="22"/>
      <c r="PKJ12" s="22"/>
      <c r="PKK12" s="22"/>
      <c r="PKL12" s="22"/>
      <c r="PKM12" s="22"/>
      <c r="PKN12" s="22"/>
      <c r="PKO12" s="22"/>
      <c r="PKP12" s="22"/>
      <c r="PKQ12" s="22"/>
      <c r="PKR12" s="22"/>
      <c r="PKS12" s="22"/>
      <c r="PKT12" s="22"/>
      <c r="PKU12" s="22"/>
      <c r="PKV12" s="22"/>
      <c r="PKW12" s="22"/>
      <c r="PKX12" s="22"/>
      <c r="PKY12" s="22"/>
      <c r="PKZ12" s="22"/>
      <c r="PLA12" s="22"/>
      <c r="PLB12" s="22"/>
      <c r="PLC12" s="22"/>
      <c r="PLD12" s="22"/>
      <c r="PLE12" s="22"/>
      <c r="PLF12" s="22"/>
      <c r="PLG12" s="22"/>
      <c r="PLH12" s="22"/>
      <c r="PLI12" s="22"/>
      <c r="PLJ12" s="22"/>
      <c r="PLK12" s="22"/>
      <c r="PLL12" s="22"/>
      <c r="PLM12" s="22"/>
      <c r="PLN12" s="22"/>
      <c r="PLO12" s="22"/>
      <c r="PLP12" s="22"/>
      <c r="PLQ12" s="22"/>
      <c r="PLR12" s="22"/>
      <c r="PLS12" s="22"/>
      <c r="PLT12" s="22"/>
      <c r="PLU12" s="22"/>
      <c r="PLV12" s="22"/>
      <c r="PLW12" s="22"/>
      <c r="PLX12" s="22"/>
      <c r="PLY12" s="22"/>
      <c r="PLZ12" s="22"/>
      <c r="PMA12" s="22"/>
      <c r="PMB12" s="22"/>
      <c r="PMC12" s="22"/>
      <c r="PMD12" s="22"/>
      <c r="PME12" s="22"/>
      <c r="PMF12" s="22"/>
      <c r="PMG12" s="22"/>
      <c r="PMH12" s="22"/>
      <c r="PMI12" s="22"/>
      <c r="PMJ12" s="22"/>
      <c r="PMK12" s="22"/>
      <c r="PML12" s="22"/>
      <c r="PMM12" s="22"/>
      <c r="PMN12" s="22"/>
      <c r="PMO12" s="22"/>
      <c r="PMP12" s="22"/>
      <c r="PMQ12" s="22"/>
      <c r="PMR12" s="22"/>
      <c r="PMS12" s="22"/>
      <c r="PMT12" s="22"/>
      <c r="PMU12" s="22"/>
      <c r="PMV12" s="22"/>
      <c r="PMW12" s="22"/>
      <c r="PMX12" s="22"/>
      <c r="PMY12" s="22"/>
      <c r="PMZ12" s="22"/>
      <c r="PNA12" s="22"/>
      <c r="PNB12" s="22"/>
      <c r="PNC12" s="22"/>
      <c r="PND12" s="22"/>
      <c r="PNE12" s="22"/>
      <c r="PNF12" s="22"/>
      <c r="PNG12" s="22"/>
      <c r="PNH12" s="22"/>
      <c r="PNI12" s="22"/>
      <c r="PNJ12" s="22"/>
      <c r="PNK12" s="22"/>
      <c r="PNL12" s="22"/>
      <c r="PNM12" s="22"/>
      <c r="PNN12" s="22"/>
      <c r="PNO12" s="22"/>
      <c r="PNP12" s="22"/>
      <c r="PNQ12" s="22"/>
      <c r="PNR12" s="22"/>
      <c r="PNS12" s="22"/>
      <c r="PNT12" s="22"/>
      <c r="PNU12" s="22"/>
      <c r="PNV12" s="22"/>
      <c r="PNW12" s="22"/>
      <c r="PNX12" s="22"/>
      <c r="PNY12" s="22"/>
      <c r="PNZ12" s="22"/>
      <c r="POA12" s="22"/>
      <c r="POB12" s="22"/>
      <c r="POC12" s="22"/>
      <c r="POD12" s="22"/>
      <c r="POE12" s="22"/>
      <c r="POF12" s="22"/>
      <c r="POG12" s="22"/>
      <c r="POH12" s="22"/>
      <c r="POI12" s="22"/>
      <c r="POJ12" s="22"/>
      <c r="POK12" s="22"/>
      <c r="POL12" s="22"/>
      <c r="POM12" s="22"/>
      <c r="PON12" s="22"/>
      <c r="POO12" s="22"/>
      <c r="POP12" s="22"/>
      <c r="POQ12" s="22"/>
      <c r="POR12" s="22"/>
      <c r="POS12" s="22"/>
      <c r="POT12" s="22"/>
      <c r="POU12" s="22"/>
      <c r="POV12" s="22"/>
      <c r="POW12" s="22"/>
      <c r="POX12" s="22"/>
      <c r="POY12" s="22"/>
      <c r="POZ12" s="22"/>
      <c r="PPA12" s="22"/>
      <c r="PPB12" s="22"/>
      <c r="PPC12" s="22"/>
      <c r="PPD12" s="22"/>
      <c r="PPE12" s="22"/>
      <c r="PPF12" s="22"/>
      <c r="PPG12" s="22"/>
      <c r="PPH12" s="22"/>
      <c r="PPI12" s="22"/>
      <c r="PPJ12" s="22"/>
      <c r="PPK12" s="22"/>
      <c r="PPL12" s="22"/>
      <c r="PPM12" s="22"/>
      <c r="PPN12" s="22"/>
      <c r="PPO12" s="22"/>
      <c r="PPP12" s="22"/>
      <c r="PPQ12" s="22"/>
      <c r="PPR12" s="22"/>
      <c r="PPS12" s="22"/>
      <c r="PPT12" s="22"/>
      <c r="PPU12" s="22"/>
      <c r="PPV12" s="22"/>
      <c r="PPW12" s="22"/>
      <c r="PPX12" s="22"/>
      <c r="PPY12" s="22"/>
      <c r="PPZ12" s="22"/>
      <c r="PQA12" s="22"/>
      <c r="PQB12" s="22"/>
      <c r="PQC12" s="22"/>
      <c r="PQD12" s="22"/>
      <c r="PQE12" s="22"/>
      <c r="PQF12" s="22"/>
      <c r="PQG12" s="22"/>
      <c r="PQH12" s="22"/>
      <c r="PQI12" s="22"/>
      <c r="PQJ12" s="22"/>
      <c r="PQK12" s="22"/>
      <c r="PQL12" s="22"/>
      <c r="PQM12" s="22"/>
      <c r="PQN12" s="22"/>
      <c r="PQO12" s="22"/>
      <c r="PQP12" s="22"/>
      <c r="PQQ12" s="22"/>
      <c r="PQR12" s="22"/>
      <c r="PQS12" s="22"/>
      <c r="PQT12" s="22"/>
      <c r="PQU12" s="22"/>
      <c r="PQV12" s="22"/>
      <c r="PQW12" s="22"/>
      <c r="PQX12" s="22"/>
      <c r="PQY12" s="22"/>
      <c r="PQZ12" s="22"/>
      <c r="PRA12" s="22"/>
      <c r="PRB12" s="22"/>
      <c r="PRC12" s="22"/>
      <c r="PRD12" s="22"/>
      <c r="PRE12" s="22"/>
      <c r="PRF12" s="22"/>
      <c r="PRG12" s="22"/>
      <c r="PRH12" s="22"/>
      <c r="PRI12" s="22"/>
      <c r="PRJ12" s="22"/>
      <c r="PRK12" s="22"/>
      <c r="PRL12" s="22"/>
      <c r="PRM12" s="22"/>
      <c r="PRN12" s="22"/>
      <c r="PRO12" s="22"/>
      <c r="PRP12" s="22"/>
      <c r="PRQ12" s="22"/>
      <c r="PRR12" s="22"/>
      <c r="PRS12" s="22"/>
      <c r="PRT12" s="22"/>
      <c r="PRU12" s="22"/>
      <c r="PRV12" s="22"/>
      <c r="PRW12" s="22"/>
      <c r="PRX12" s="22"/>
      <c r="PRY12" s="22"/>
      <c r="PRZ12" s="22"/>
      <c r="PSA12" s="22"/>
      <c r="PSB12" s="22"/>
      <c r="PSC12" s="22"/>
      <c r="PSD12" s="22"/>
      <c r="PSE12" s="22"/>
      <c r="PSF12" s="22"/>
      <c r="PSG12" s="22"/>
      <c r="PSH12" s="22"/>
      <c r="PSI12" s="22"/>
      <c r="PSJ12" s="22"/>
      <c r="PSK12" s="22"/>
      <c r="PSL12" s="22"/>
      <c r="PSM12" s="22"/>
      <c r="PSN12" s="22"/>
      <c r="PSO12" s="22"/>
      <c r="PSP12" s="22"/>
      <c r="PSQ12" s="22"/>
      <c r="PSR12" s="22"/>
      <c r="PSS12" s="22"/>
      <c r="PST12" s="22"/>
      <c r="PSU12" s="22"/>
      <c r="PSV12" s="22"/>
      <c r="PSW12" s="22"/>
      <c r="PSX12" s="22"/>
      <c r="PSY12" s="22"/>
      <c r="PSZ12" s="22"/>
      <c r="PTA12" s="22"/>
      <c r="PTB12" s="22"/>
      <c r="PTC12" s="22"/>
      <c r="PTD12" s="22"/>
      <c r="PTE12" s="22"/>
      <c r="PTF12" s="22"/>
      <c r="PTG12" s="22"/>
      <c r="PTH12" s="22"/>
      <c r="PTI12" s="22"/>
      <c r="PTJ12" s="22"/>
      <c r="PTK12" s="22"/>
      <c r="PTL12" s="22"/>
      <c r="PTM12" s="22"/>
      <c r="PTN12" s="22"/>
      <c r="PTO12" s="22"/>
      <c r="PTP12" s="22"/>
      <c r="PTQ12" s="22"/>
      <c r="PTR12" s="22"/>
      <c r="PTS12" s="22"/>
      <c r="PTT12" s="22"/>
      <c r="PTU12" s="22"/>
      <c r="PTV12" s="22"/>
      <c r="PTW12" s="22"/>
      <c r="PTX12" s="22"/>
      <c r="PTY12" s="22"/>
      <c r="PTZ12" s="22"/>
      <c r="PUA12" s="22"/>
      <c r="PUB12" s="22"/>
      <c r="PUC12" s="22"/>
      <c r="PUD12" s="22"/>
      <c r="PUE12" s="22"/>
      <c r="PUF12" s="22"/>
      <c r="PUG12" s="22"/>
      <c r="PUH12" s="22"/>
      <c r="PUI12" s="22"/>
      <c r="PUJ12" s="22"/>
      <c r="PUK12" s="22"/>
      <c r="PUL12" s="22"/>
      <c r="PUM12" s="22"/>
      <c r="PUN12" s="22"/>
      <c r="PUO12" s="22"/>
      <c r="PUP12" s="22"/>
      <c r="PUQ12" s="22"/>
      <c r="PUR12" s="22"/>
      <c r="PUS12" s="22"/>
      <c r="PUT12" s="22"/>
      <c r="PUU12" s="22"/>
      <c r="PUV12" s="22"/>
      <c r="PUW12" s="22"/>
      <c r="PUX12" s="22"/>
      <c r="PUY12" s="22"/>
      <c r="PUZ12" s="22"/>
      <c r="PVA12" s="22"/>
      <c r="PVB12" s="22"/>
      <c r="PVC12" s="22"/>
      <c r="PVD12" s="22"/>
      <c r="PVE12" s="22"/>
      <c r="PVF12" s="22"/>
      <c r="PVG12" s="22"/>
      <c r="PVH12" s="22"/>
      <c r="PVI12" s="22"/>
      <c r="PVJ12" s="22"/>
      <c r="PVK12" s="22"/>
      <c r="PVL12" s="22"/>
      <c r="PVM12" s="22"/>
      <c r="PVN12" s="22"/>
      <c r="PVO12" s="22"/>
      <c r="PVP12" s="22"/>
      <c r="PVQ12" s="22"/>
      <c r="PVR12" s="22"/>
      <c r="PVS12" s="22"/>
      <c r="PVT12" s="22"/>
      <c r="PVU12" s="22"/>
      <c r="PVV12" s="22"/>
      <c r="PVW12" s="22"/>
      <c r="PVX12" s="22"/>
      <c r="PVY12" s="22"/>
      <c r="PVZ12" s="22"/>
      <c r="PWA12" s="22"/>
      <c r="PWB12" s="22"/>
      <c r="PWC12" s="22"/>
      <c r="PWD12" s="22"/>
      <c r="PWE12" s="22"/>
      <c r="PWF12" s="22"/>
      <c r="PWG12" s="22"/>
      <c r="PWH12" s="22"/>
      <c r="PWI12" s="22"/>
      <c r="PWJ12" s="22"/>
      <c r="PWK12" s="22"/>
      <c r="PWL12" s="22"/>
      <c r="PWM12" s="22"/>
      <c r="PWN12" s="22"/>
      <c r="PWO12" s="22"/>
      <c r="PWP12" s="22"/>
      <c r="PWQ12" s="22"/>
      <c r="PWR12" s="22"/>
      <c r="PWS12" s="22"/>
      <c r="PWT12" s="22"/>
      <c r="PWU12" s="22"/>
      <c r="PWV12" s="22"/>
      <c r="PWW12" s="22"/>
      <c r="PWX12" s="22"/>
      <c r="PWY12" s="22"/>
      <c r="PWZ12" s="22"/>
      <c r="PXA12" s="22"/>
      <c r="PXB12" s="22"/>
      <c r="PXC12" s="22"/>
      <c r="PXD12" s="22"/>
      <c r="PXE12" s="22"/>
      <c r="PXF12" s="22"/>
      <c r="PXG12" s="22"/>
      <c r="PXH12" s="22"/>
      <c r="PXI12" s="22"/>
      <c r="PXJ12" s="22"/>
      <c r="PXK12" s="22"/>
      <c r="PXL12" s="22"/>
      <c r="PXM12" s="22"/>
      <c r="PXN12" s="22"/>
      <c r="PXO12" s="22"/>
      <c r="PXP12" s="22"/>
      <c r="PXQ12" s="22"/>
      <c r="PXR12" s="22"/>
      <c r="PXS12" s="22"/>
      <c r="PXT12" s="22"/>
      <c r="PXU12" s="22"/>
      <c r="PXV12" s="22"/>
      <c r="PXW12" s="22"/>
      <c r="PXX12" s="22"/>
      <c r="PXY12" s="22"/>
      <c r="PXZ12" s="22"/>
      <c r="PYA12" s="22"/>
      <c r="PYB12" s="22"/>
      <c r="PYC12" s="22"/>
      <c r="PYD12" s="22"/>
      <c r="PYE12" s="22"/>
      <c r="PYF12" s="22"/>
      <c r="PYG12" s="22"/>
      <c r="PYH12" s="22"/>
      <c r="PYI12" s="22"/>
      <c r="PYJ12" s="22"/>
      <c r="PYK12" s="22"/>
      <c r="PYL12" s="22"/>
      <c r="PYM12" s="22"/>
      <c r="PYN12" s="22"/>
      <c r="PYO12" s="22"/>
      <c r="PYP12" s="22"/>
      <c r="PYQ12" s="22"/>
      <c r="PYR12" s="22"/>
      <c r="PYS12" s="22"/>
      <c r="PYT12" s="22"/>
      <c r="PYU12" s="22"/>
      <c r="PYV12" s="22"/>
      <c r="PYW12" s="22"/>
      <c r="PYX12" s="22"/>
      <c r="PYY12" s="22"/>
      <c r="PYZ12" s="22"/>
      <c r="PZA12" s="22"/>
      <c r="PZB12" s="22"/>
      <c r="PZC12" s="22"/>
      <c r="PZD12" s="22"/>
      <c r="PZE12" s="22"/>
      <c r="PZF12" s="22"/>
      <c r="PZG12" s="22"/>
      <c r="PZH12" s="22"/>
      <c r="PZI12" s="22"/>
      <c r="PZJ12" s="22"/>
      <c r="PZK12" s="22"/>
      <c r="PZL12" s="22"/>
      <c r="PZM12" s="22"/>
      <c r="PZN12" s="22"/>
      <c r="PZO12" s="22"/>
      <c r="PZP12" s="22"/>
      <c r="PZQ12" s="22"/>
      <c r="PZR12" s="22"/>
      <c r="PZS12" s="22"/>
      <c r="PZT12" s="22"/>
      <c r="PZU12" s="22"/>
      <c r="PZV12" s="22"/>
      <c r="PZW12" s="22"/>
      <c r="PZX12" s="22"/>
      <c r="PZY12" s="22"/>
      <c r="PZZ12" s="22"/>
      <c r="QAA12" s="22"/>
      <c r="QAB12" s="22"/>
      <c r="QAC12" s="22"/>
      <c r="QAD12" s="22"/>
      <c r="QAE12" s="22"/>
      <c r="QAF12" s="22"/>
      <c r="QAG12" s="22"/>
      <c r="QAH12" s="22"/>
      <c r="QAI12" s="22"/>
      <c r="QAJ12" s="22"/>
      <c r="QAK12" s="22"/>
      <c r="QAL12" s="22"/>
      <c r="QAM12" s="22"/>
      <c r="QAN12" s="22"/>
      <c r="QAO12" s="22"/>
      <c r="QAP12" s="22"/>
      <c r="QAQ12" s="22"/>
      <c r="QAR12" s="22"/>
      <c r="QAS12" s="22"/>
      <c r="QAT12" s="22"/>
      <c r="QAU12" s="22"/>
      <c r="QAV12" s="22"/>
      <c r="QAW12" s="22"/>
      <c r="QAX12" s="22"/>
      <c r="QAY12" s="22"/>
      <c r="QAZ12" s="22"/>
      <c r="QBA12" s="22"/>
      <c r="QBB12" s="22"/>
      <c r="QBC12" s="22"/>
      <c r="QBD12" s="22"/>
      <c r="QBE12" s="22"/>
      <c r="QBF12" s="22"/>
      <c r="QBG12" s="22"/>
      <c r="QBH12" s="22"/>
      <c r="QBI12" s="22"/>
      <c r="QBJ12" s="22"/>
      <c r="QBK12" s="22"/>
      <c r="QBL12" s="22"/>
      <c r="QBM12" s="22"/>
      <c r="QBN12" s="22"/>
      <c r="QBO12" s="22"/>
      <c r="QBP12" s="22"/>
      <c r="QBQ12" s="22"/>
      <c r="QBR12" s="22"/>
      <c r="QBS12" s="22"/>
      <c r="QBT12" s="22"/>
      <c r="QBU12" s="22"/>
      <c r="QBV12" s="22"/>
      <c r="QBW12" s="22"/>
      <c r="QBX12" s="22"/>
      <c r="QBY12" s="22"/>
      <c r="QBZ12" s="22"/>
      <c r="QCA12" s="22"/>
      <c r="QCB12" s="22"/>
      <c r="QCC12" s="22"/>
      <c r="QCD12" s="22"/>
      <c r="QCE12" s="22"/>
      <c r="QCF12" s="22"/>
      <c r="QCG12" s="22"/>
      <c r="QCH12" s="22"/>
      <c r="QCI12" s="22"/>
      <c r="QCJ12" s="22"/>
      <c r="QCK12" s="22"/>
      <c r="QCL12" s="22"/>
      <c r="QCM12" s="22"/>
      <c r="QCN12" s="22"/>
      <c r="QCO12" s="22"/>
      <c r="QCP12" s="22"/>
      <c r="QCQ12" s="22"/>
      <c r="QCR12" s="22"/>
      <c r="QCS12" s="22"/>
      <c r="QCT12" s="22"/>
      <c r="QCU12" s="22"/>
      <c r="QCV12" s="22"/>
      <c r="QCW12" s="22"/>
      <c r="QCX12" s="22"/>
      <c r="QCY12" s="22"/>
      <c r="QCZ12" s="22"/>
      <c r="QDA12" s="22"/>
      <c r="QDB12" s="22"/>
      <c r="QDC12" s="22"/>
      <c r="QDD12" s="22"/>
      <c r="QDE12" s="22"/>
      <c r="QDF12" s="22"/>
      <c r="QDG12" s="22"/>
      <c r="QDH12" s="22"/>
      <c r="QDI12" s="22"/>
      <c r="QDJ12" s="22"/>
      <c r="QDK12" s="22"/>
      <c r="QDL12" s="22"/>
      <c r="QDM12" s="22"/>
      <c r="QDN12" s="22"/>
      <c r="QDO12" s="22"/>
      <c r="QDP12" s="22"/>
      <c r="QDQ12" s="22"/>
      <c r="QDR12" s="22"/>
      <c r="QDS12" s="22"/>
      <c r="QDT12" s="22"/>
      <c r="QDU12" s="22"/>
      <c r="QDV12" s="22"/>
      <c r="QDW12" s="22"/>
      <c r="QDX12" s="22"/>
      <c r="QDY12" s="22"/>
      <c r="QDZ12" s="22"/>
      <c r="QEA12" s="22"/>
      <c r="QEB12" s="22"/>
      <c r="QEC12" s="22"/>
      <c r="QED12" s="22"/>
      <c r="QEE12" s="22"/>
      <c r="QEF12" s="22"/>
      <c r="QEG12" s="22"/>
      <c r="QEH12" s="22"/>
      <c r="QEI12" s="22"/>
      <c r="QEJ12" s="22"/>
      <c r="QEK12" s="22"/>
      <c r="QEL12" s="22"/>
      <c r="QEM12" s="22"/>
      <c r="QEN12" s="22"/>
      <c r="QEO12" s="22"/>
      <c r="QEP12" s="22"/>
      <c r="QEQ12" s="22"/>
      <c r="QER12" s="22"/>
      <c r="QES12" s="22"/>
      <c r="QET12" s="22"/>
      <c r="QEU12" s="22"/>
      <c r="QEV12" s="22"/>
      <c r="QEW12" s="22"/>
      <c r="QEX12" s="22"/>
      <c r="QEY12" s="22"/>
      <c r="QEZ12" s="22"/>
      <c r="QFA12" s="22"/>
      <c r="QFB12" s="22"/>
      <c r="QFC12" s="22"/>
      <c r="QFD12" s="22"/>
      <c r="QFE12" s="22"/>
      <c r="QFF12" s="22"/>
      <c r="QFG12" s="22"/>
      <c r="QFH12" s="22"/>
      <c r="QFI12" s="22"/>
      <c r="QFJ12" s="22"/>
      <c r="QFK12" s="22"/>
      <c r="QFL12" s="22"/>
      <c r="QFM12" s="22"/>
      <c r="QFN12" s="22"/>
      <c r="QFO12" s="22"/>
      <c r="QFP12" s="22"/>
      <c r="QFQ12" s="22"/>
      <c r="QFR12" s="22"/>
      <c r="QFS12" s="22"/>
      <c r="QFT12" s="22"/>
      <c r="QFU12" s="22"/>
      <c r="QFV12" s="22"/>
      <c r="QFW12" s="22"/>
      <c r="QFX12" s="22"/>
      <c r="QFY12" s="22"/>
      <c r="QFZ12" s="22"/>
      <c r="QGA12" s="22"/>
      <c r="QGB12" s="22"/>
      <c r="QGC12" s="22"/>
      <c r="QGD12" s="22"/>
      <c r="QGE12" s="22"/>
      <c r="QGF12" s="22"/>
      <c r="QGG12" s="22"/>
      <c r="QGH12" s="22"/>
      <c r="QGI12" s="22"/>
      <c r="QGJ12" s="22"/>
      <c r="QGK12" s="22"/>
      <c r="QGL12" s="22"/>
      <c r="QGM12" s="22"/>
      <c r="QGN12" s="22"/>
      <c r="QGO12" s="22"/>
      <c r="QGP12" s="22"/>
      <c r="QGQ12" s="22"/>
      <c r="QGR12" s="22"/>
      <c r="QGS12" s="22"/>
      <c r="QGT12" s="22"/>
      <c r="QGU12" s="22"/>
      <c r="QGV12" s="22"/>
      <c r="QGW12" s="22"/>
      <c r="QGX12" s="22"/>
      <c r="QGY12" s="22"/>
      <c r="QGZ12" s="22"/>
      <c r="QHA12" s="22"/>
      <c r="QHB12" s="22"/>
      <c r="QHC12" s="22"/>
      <c r="QHD12" s="22"/>
      <c r="QHE12" s="22"/>
      <c r="QHF12" s="22"/>
      <c r="QHG12" s="22"/>
      <c r="QHH12" s="22"/>
      <c r="QHI12" s="22"/>
      <c r="QHJ12" s="22"/>
      <c r="QHK12" s="22"/>
      <c r="QHL12" s="22"/>
      <c r="QHM12" s="22"/>
      <c r="QHN12" s="22"/>
      <c r="QHO12" s="22"/>
      <c r="QHP12" s="22"/>
      <c r="QHQ12" s="22"/>
      <c r="QHR12" s="22"/>
      <c r="QHS12" s="22"/>
      <c r="QHT12" s="22"/>
      <c r="QHU12" s="22"/>
      <c r="QHV12" s="22"/>
      <c r="QHW12" s="22"/>
      <c r="QHX12" s="22"/>
      <c r="QHY12" s="22"/>
      <c r="QHZ12" s="22"/>
      <c r="QIA12" s="22"/>
      <c r="QIB12" s="22"/>
      <c r="QIC12" s="22"/>
      <c r="QID12" s="22"/>
      <c r="QIE12" s="22"/>
      <c r="QIF12" s="22"/>
      <c r="QIG12" s="22"/>
      <c r="QIH12" s="22"/>
      <c r="QII12" s="22"/>
      <c r="QIJ12" s="22"/>
      <c r="QIK12" s="22"/>
      <c r="QIL12" s="22"/>
      <c r="QIM12" s="22"/>
      <c r="QIN12" s="22"/>
      <c r="QIO12" s="22"/>
      <c r="QIP12" s="22"/>
      <c r="QIQ12" s="22"/>
      <c r="QIR12" s="22"/>
      <c r="QIS12" s="22"/>
      <c r="QIT12" s="22"/>
      <c r="QIU12" s="22"/>
      <c r="QIV12" s="22"/>
      <c r="QIW12" s="22"/>
      <c r="QIX12" s="22"/>
      <c r="QIY12" s="22"/>
      <c r="QIZ12" s="22"/>
      <c r="QJA12" s="22"/>
      <c r="QJB12" s="22"/>
      <c r="QJC12" s="22"/>
      <c r="QJD12" s="22"/>
      <c r="QJE12" s="22"/>
      <c r="QJF12" s="22"/>
      <c r="QJG12" s="22"/>
      <c r="QJH12" s="22"/>
      <c r="QJI12" s="22"/>
      <c r="QJJ12" s="22"/>
      <c r="QJK12" s="22"/>
      <c r="QJL12" s="22"/>
      <c r="QJM12" s="22"/>
      <c r="QJN12" s="22"/>
      <c r="QJO12" s="22"/>
      <c r="QJP12" s="22"/>
      <c r="QJQ12" s="22"/>
      <c r="QJR12" s="22"/>
      <c r="QJS12" s="22"/>
      <c r="QJT12" s="22"/>
      <c r="QJU12" s="22"/>
      <c r="QJV12" s="22"/>
      <c r="QJW12" s="22"/>
      <c r="QJX12" s="22"/>
      <c r="QJY12" s="22"/>
      <c r="QJZ12" s="22"/>
      <c r="QKA12" s="22"/>
      <c r="QKB12" s="22"/>
      <c r="QKC12" s="22"/>
      <c r="QKD12" s="22"/>
      <c r="QKE12" s="22"/>
      <c r="QKF12" s="22"/>
      <c r="QKG12" s="22"/>
      <c r="QKH12" s="22"/>
      <c r="QKI12" s="22"/>
      <c r="QKJ12" s="22"/>
      <c r="QKK12" s="22"/>
      <c r="QKL12" s="22"/>
      <c r="QKM12" s="22"/>
      <c r="QKN12" s="22"/>
      <c r="QKO12" s="22"/>
      <c r="QKP12" s="22"/>
      <c r="QKQ12" s="22"/>
      <c r="QKR12" s="22"/>
      <c r="QKS12" s="22"/>
      <c r="QKT12" s="22"/>
      <c r="QKU12" s="22"/>
      <c r="QKV12" s="22"/>
      <c r="QKW12" s="22"/>
      <c r="QKX12" s="22"/>
      <c r="QKY12" s="22"/>
      <c r="QKZ12" s="22"/>
      <c r="QLA12" s="22"/>
      <c r="QLB12" s="22"/>
      <c r="QLC12" s="22"/>
      <c r="QLD12" s="22"/>
      <c r="QLE12" s="22"/>
      <c r="QLF12" s="22"/>
      <c r="QLG12" s="22"/>
      <c r="QLH12" s="22"/>
      <c r="QLI12" s="22"/>
      <c r="QLJ12" s="22"/>
      <c r="QLK12" s="22"/>
      <c r="QLL12" s="22"/>
      <c r="QLM12" s="22"/>
      <c r="QLN12" s="22"/>
      <c r="QLO12" s="22"/>
      <c r="QLP12" s="22"/>
      <c r="QLQ12" s="22"/>
      <c r="QLR12" s="22"/>
      <c r="QLS12" s="22"/>
      <c r="QLT12" s="22"/>
      <c r="QLU12" s="22"/>
      <c r="QLV12" s="22"/>
      <c r="QLW12" s="22"/>
      <c r="QLX12" s="22"/>
      <c r="QLY12" s="22"/>
      <c r="QLZ12" s="22"/>
      <c r="QMA12" s="22"/>
      <c r="QMB12" s="22"/>
      <c r="QMC12" s="22"/>
      <c r="QMD12" s="22"/>
      <c r="QME12" s="22"/>
      <c r="QMF12" s="22"/>
      <c r="QMG12" s="22"/>
      <c r="QMH12" s="22"/>
      <c r="QMI12" s="22"/>
      <c r="QMJ12" s="22"/>
      <c r="QMK12" s="22"/>
      <c r="QML12" s="22"/>
      <c r="QMM12" s="22"/>
      <c r="QMN12" s="22"/>
      <c r="QMO12" s="22"/>
      <c r="QMP12" s="22"/>
      <c r="QMQ12" s="22"/>
      <c r="QMR12" s="22"/>
      <c r="QMS12" s="22"/>
      <c r="QMT12" s="22"/>
      <c r="QMU12" s="22"/>
      <c r="QMV12" s="22"/>
      <c r="QMW12" s="22"/>
      <c r="QMX12" s="22"/>
      <c r="QMY12" s="22"/>
      <c r="QMZ12" s="22"/>
      <c r="QNA12" s="22"/>
      <c r="QNB12" s="22"/>
      <c r="QNC12" s="22"/>
      <c r="QND12" s="22"/>
      <c r="QNE12" s="22"/>
      <c r="QNF12" s="22"/>
      <c r="QNG12" s="22"/>
      <c r="QNH12" s="22"/>
      <c r="QNI12" s="22"/>
      <c r="QNJ12" s="22"/>
      <c r="QNK12" s="22"/>
      <c r="QNL12" s="22"/>
      <c r="QNM12" s="22"/>
      <c r="QNN12" s="22"/>
      <c r="QNO12" s="22"/>
      <c r="QNP12" s="22"/>
      <c r="QNQ12" s="22"/>
      <c r="QNR12" s="22"/>
      <c r="QNS12" s="22"/>
      <c r="QNT12" s="22"/>
      <c r="QNU12" s="22"/>
      <c r="QNV12" s="22"/>
      <c r="QNW12" s="22"/>
      <c r="QNX12" s="22"/>
      <c r="QNY12" s="22"/>
      <c r="QNZ12" s="22"/>
      <c r="QOA12" s="22"/>
      <c r="QOB12" s="22"/>
      <c r="QOC12" s="22"/>
      <c r="QOD12" s="22"/>
      <c r="QOE12" s="22"/>
      <c r="QOF12" s="22"/>
      <c r="QOG12" s="22"/>
      <c r="QOH12" s="22"/>
      <c r="QOI12" s="22"/>
      <c r="QOJ12" s="22"/>
      <c r="QOK12" s="22"/>
      <c r="QOL12" s="22"/>
      <c r="QOM12" s="22"/>
      <c r="QON12" s="22"/>
      <c r="QOO12" s="22"/>
      <c r="QOP12" s="22"/>
      <c r="QOQ12" s="22"/>
      <c r="QOR12" s="22"/>
      <c r="QOS12" s="22"/>
      <c r="QOT12" s="22"/>
      <c r="QOU12" s="22"/>
      <c r="QOV12" s="22"/>
      <c r="QOW12" s="22"/>
      <c r="QOX12" s="22"/>
      <c r="QOY12" s="22"/>
      <c r="QOZ12" s="22"/>
      <c r="QPA12" s="22"/>
      <c r="QPB12" s="22"/>
      <c r="QPC12" s="22"/>
      <c r="QPD12" s="22"/>
      <c r="QPE12" s="22"/>
      <c r="QPF12" s="22"/>
      <c r="QPG12" s="22"/>
      <c r="QPH12" s="22"/>
      <c r="QPI12" s="22"/>
      <c r="QPJ12" s="22"/>
      <c r="QPK12" s="22"/>
      <c r="QPL12" s="22"/>
      <c r="QPM12" s="22"/>
      <c r="QPN12" s="22"/>
      <c r="QPO12" s="22"/>
      <c r="QPP12" s="22"/>
      <c r="QPQ12" s="22"/>
      <c r="QPR12" s="22"/>
      <c r="QPS12" s="22"/>
      <c r="QPT12" s="22"/>
      <c r="QPU12" s="22"/>
      <c r="QPV12" s="22"/>
      <c r="QPW12" s="22"/>
      <c r="QPX12" s="22"/>
      <c r="QPY12" s="22"/>
      <c r="QPZ12" s="22"/>
      <c r="QQA12" s="22"/>
      <c r="QQB12" s="22"/>
      <c r="QQC12" s="22"/>
      <c r="QQD12" s="22"/>
      <c r="QQE12" s="22"/>
      <c r="QQF12" s="22"/>
      <c r="QQG12" s="22"/>
      <c r="QQH12" s="22"/>
      <c r="QQI12" s="22"/>
      <c r="QQJ12" s="22"/>
      <c r="QQK12" s="22"/>
      <c r="QQL12" s="22"/>
      <c r="QQM12" s="22"/>
      <c r="QQN12" s="22"/>
      <c r="QQO12" s="22"/>
      <c r="QQP12" s="22"/>
      <c r="QQQ12" s="22"/>
      <c r="QQR12" s="22"/>
      <c r="QQS12" s="22"/>
      <c r="QQT12" s="22"/>
      <c r="QQU12" s="22"/>
      <c r="QQV12" s="22"/>
      <c r="QQW12" s="22"/>
      <c r="QQX12" s="22"/>
      <c r="QQY12" s="22"/>
      <c r="QQZ12" s="22"/>
      <c r="QRA12" s="22"/>
      <c r="QRB12" s="22"/>
      <c r="QRC12" s="22"/>
      <c r="QRD12" s="22"/>
      <c r="QRE12" s="22"/>
      <c r="QRF12" s="22"/>
      <c r="QRG12" s="22"/>
      <c r="QRH12" s="22"/>
      <c r="QRI12" s="22"/>
      <c r="QRJ12" s="22"/>
      <c r="QRK12" s="22"/>
      <c r="QRL12" s="22"/>
      <c r="QRM12" s="22"/>
      <c r="QRN12" s="22"/>
      <c r="QRO12" s="22"/>
      <c r="QRP12" s="22"/>
      <c r="QRQ12" s="22"/>
      <c r="QRR12" s="22"/>
      <c r="QRS12" s="22"/>
      <c r="QRT12" s="22"/>
      <c r="QRU12" s="22"/>
      <c r="QRV12" s="22"/>
      <c r="QRW12" s="22"/>
      <c r="QRX12" s="22"/>
      <c r="QRY12" s="22"/>
      <c r="QRZ12" s="22"/>
      <c r="QSA12" s="22"/>
      <c r="QSB12" s="22"/>
      <c r="QSC12" s="22"/>
      <c r="QSD12" s="22"/>
      <c r="QSE12" s="22"/>
      <c r="QSF12" s="22"/>
      <c r="QSG12" s="22"/>
      <c r="QSH12" s="22"/>
      <c r="QSI12" s="22"/>
      <c r="QSJ12" s="22"/>
      <c r="QSK12" s="22"/>
      <c r="QSL12" s="22"/>
      <c r="QSM12" s="22"/>
      <c r="QSN12" s="22"/>
      <c r="QSO12" s="22"/>
      <c r="QSP12" s="22"/>
      <c r="QSQ12" s="22"/>
      <c r="QSR12" s="22"/>
      <c r="QSS12" s="22"/>
      <c r="QST12" s="22"/>
      <c r="QSU12" s="22"/>
      <c r="QSV12" s="22"/>
      <c r="QSW12" s="22"/>
      <c r="QSX12" s="22"/>
      <c r="QSY12" s="22"/>
      <c r="QSZ12" s="22"/>
      <c r="QTA12" s="22"/>
      <c r="QTB12" s="22"/>
      <c r="QTC12" s="22"/>
      <c r="QTD12" s="22"/>
      <c r="QTE12" s="22"/>
      <c r="QTF12" s="22"/>
      <c r="QTG12" s="22"/>
      <c r="QTH12" s="22"/>
      <c r="QTI12" s="22"/>
      <c r="QTJ12" s="22"/>
      <c r="QTK12" s="22"/>
      <c r="QTL12" s="22"/>
      <c r="QTM12" s="22"/>
      <c r="QTN12" s="22"/>
      <c r="QTO12" s="22"/>
      <c r="QTP12" s="22"/>
      <c r="QTQ12" s="22"/>
      <c r="QTR12" s="22"/>
      <c r="QTS12" s="22"/>
      <c r="QTT12" s="22"/>
      <c r="QTU12" s="22"/>
      <c r="QTV12" s="22"/>
      <c r="QTW12" s="22"/>
      <c r="QTX12" s="22"/>
      <c r="QTY12" s="22"/>
      <c r="QTZ12" s="22"/>
      <c r="QUA12" s="22"/>
      <c r="QUB12" s="22"/>
      <c r="QUC12" s="22"/>
      <c r="QUD12" s="22"/>
      <c r="QUE12" s="22"/>
      <c r="QUF12" s="22"/>
      <c r="QUG12" s="22"/>
      <c r="QUH12" s="22"/>
      <c r="QUI12" s="22"/>
      <c r="QUJ12" s="22"/>
      <c r="QUK12" s="22"/>
      <c r="QUL12" s="22"/>
      <c r="QUM12" s="22"/>
      <c r="QUN12" s="22"/>
      <c r="QUO12" s="22"/>
      <c r="QUP12" s="22"/>
      <c r="QUQ12" s="22"/>
      <c r="QUR12" s="22"/>
      <c r="QUS12" s="22"/>
      <c r="QUT12" s="22"/>
      <c r="QUU12" s="22"/>
      <c r="QUV12" s="22"/>
      <c r="QUW12" s="22"/>
      <c r="QUX12" s="22"/>
      <c r="QUY12" s="22"/>
      <c r="QUZ12" s="22"/>
      <c r="QVA12" s="22"/>
      <c r="QVB12" s="22"/>
      <c r="QVC12" s="22"/>
      <c r="QVD12" s="22"/>
      <c r="QVE12" s="22"/>
      <c r="QVF12" s="22"/>
      <c r="QVG12" s="22"/>
      <c r="QVH12" s="22"/>
      <c r="QVI12" s="22"/>
      <c r="QVJ12" s="22"/>
      <c r="QVK12" s="22"/>
      <c r="QVL12" s="22"/>
      <c r="QVM12" s="22"/>
      <c r="QVN12" s="22"/>
      <c r="QVO12" s="22"/>
      <c r="QVP12" s="22"/>
      <c r="QVQ12" s="22"/>
      <c r="QVR12" s="22"/>
      <c r="QVS12" s="22"/>
      <c r="QVT12" s="22"/>
      <c r="QVU12" s="22"/>
      <c r="QVV12" s="22"/>
      <c r="QVW12" s="22"/>
      <c r="QVX12" s="22"/>
      <c r="QVY12" s="22"/>
      <c r="QVZ12" s="22"/>
      <c r="QWA12" s="22"/>
      <c r="QWB12" s="22"/>
      <c r="QWC12" s="22"/>
      <c r="QWD12" s="22"/>
      <c r="QWE12" s="22"/>
      <c r="QWF12" s="22"/>
      <c r="QWG12" s="22"/>
      <c r="QWH12" s="22"/>
      <c r="QWI12" s="22"/>
      <c r="QWJ12" s="22"/>
      <c r="QWK12" s="22"/>
      <c r="QWL12" s="22"/>
      <c r="QWM12" s="22"/>
      <c r="QWN12" s="22"/>
      <c r="QWO12" s="22"/>
      <c r="QWP12" s="22"/>
      <c r="QWQ12" s="22"/>
      <c r="QWR12" s="22"/>
      <c r="QWS12" s="22"/>
      <c r="QWT12" s="22"/>
      <c r="QWU12" s="22"/>
      <c r="QWV12" s="22"/>
      <c r="QWW12" s="22"/>
      <c r="QWX12" s="22"/>
      <c r="QWY12" s="22"/>
      <c r="QWZ12" s="22"/>
      <c r="QXA12" s="22"/>
      <c r="QXB12" s="22"/>
      <c r="QXC12" s="22"/>
      <c r="QXD12" s="22"/>
      <c r="QXE12" s="22"/>
      <c r="QXF12" s="22"/>
      <c r="QXG12" s="22"/>
      <c r="QXH12" s="22"/>
      <c r="QXI12" s="22"/>
      <c r="QXJ12" s="22"/>
      <c r="QXK12" s="22"/>
      <c r="QXL12" s="22"/>
      <c r="QXM12" s="22"/>
      <c r="QXN12" s="22"/>
      <c r="QXO12" s="22"/>
      <c r="QXP12" s="22"/>
      <c r="QXQ12" s="22"/>
      <c r="QXR12" s="22"/>
      <c r="QXS12" s="22"/>
      <c r="QXT12" s="22"/>
      <c r="QXU12" s="22"/>
      <c r="QXV12" s="22"/>
      <c r="QXW12" s="22"/>
      <c r="QXX12" s="22"/>
      <c r="QXY12" s="22"/>
      <c r="QXZ12" s="22"/>
      <c r="QYA12" s="22"/>
      <c r="QYB12" s="22"/>
      <c r="QYC12" s="22"/>
      <c r="QYD12" s="22"/>
      <c r="QYE12" s="22"/>
      <c r="QYF12" s="22"/>
      <c r="QYG12" s="22"/>
      <c r="QYH12" s="22"/>
      <c r="QYI12" s="22"/>
      <c r="QYJ12" s="22"/>
      <c r="QYK12" s="22"/>
      <c r="QYL12" s="22"/>
      <c r="QYM12" s="22"/>
      <c r="QYN12" s="22"/>
      <c r="QYO12" s="22"/>
      <c r="QYP12" s="22"/>
      <c r="QYQ12" s="22"/>
      <c r="QYR12" s="22"/>
      <c r="QYS12" s="22"/>
      <c r="QYT12" s="22"/>
      <c r="QYU12" s="22"/>
      <c r="QYV12" s="22"/>
      <c r="QYW12" s="22"/>
      <c r="QYX12" s="22"/>
      <c r="QYY12" s="22"/>
      <c r="QYZ12" s="22"/>
      <c r="QZA12" s="22"/>
      <c r="QZB12" s="22"/>
      <c r="QZC12" s="22"/>
      <c r="QZD12" s="22"/>
      <c r="QZE12" s="22"/>
      <c r="QZF12" s="22"/>
      <c r="QZG12" s="22"/>
      <c r="QZH12" s="22"/>
      <c r="QZI12" s="22"/>
      <c r="QZJ12" s="22"/>
      <c r="QZK12" s="22"/>
      <c r="QZL12" s="22"/>
      <c r="QZM12" s="22"/>
      <c r="QZN12" s="22"/>
      <c r="QZO12" s="22"/>
      <c r="QZP12" s="22"/>
      <c r="QZQ12" s="22"/>
      <c r="QZR12" s="22"/>
      <c r="QZS12" s="22"/>
      <c r="QZT12" s="22"/>
      <c r="QZU12" s="22"/>
      <c r="QZV12" s="22"/>
      <c r="QZW12" s="22"/>
      <c r="QZX12" s="22"/>
      <c r="QZY12" s="22"/>
      <c r="QZZ12" s="22"/>
      <c r="RAA12" s="22"/>
      <c r="RAB12" s="22"/>
      <c r="RAC12" s="22"/>
      <c r="RAD12" s="22"/>
      <c r="RAE12" s="22"/>
      <c r="RAF12" s="22"/>
      <c r="RAG12" s="22"/>
      <c r="RAH12" s="22"/>
      <c r="RAI12" s="22"/>
      <c r="RAJ12" s="22"/>
      <c r="RAK12" s="22"/>
      <c r="RAL12" s="22"/>
      <c r="RAM12" s="22"/>
      <c r="RAN12" s="22"/>
      <c r="RAO12" s="22"/>
      <c r="RAP12" s="22"/>
      <c r="RAQ12" s="22"/>
      <c r="RAR12" s="22"/>
      <c r="RAS12" s="22"/>
      <c r="RAT12" s="22"/>
      <c r="RAU12" s="22"/>
      <c r="RAV12" s="22"/>
      <c r="RAW12" s="22"/>
      <c r="RAX12" s="22"/>
      <c r="RAY12" s="22"/>
      <c r="RAZ12" s="22"/>
      <c r="RBA12" s="22"/>
      <c r="RBB12" s="22"/>
      <c r="RBC12" s="22"/>
      <c r="RBD12" s="22"/>
      <c r="RBE12" s="22"/>
      <c r="RBF12" s="22"/>
      <c r="RBG12" s="22"/>
      <c r="RBH12" s="22"/>
      <c r="RBI12" s="22"/>
      <c r="RBJ12" s="22"/>
      <c r="RBK12" s="22"/>
      <c r="RBL12" s="22"/>
      <c r="RBM12" s="22"/>
      <c r="RBN12" s="22"/>
      <c r="RBO12" s="22"/>
      <c r="RBP12" s="22"/>
      <c r="RBQ12" s="22"/>
      <c r="RBR12" s="22"/>
      <c r="RBS12" s="22"/>
      <c r="RBT12" s="22"/>
      <c r="RBU12" s="22"/>
      <c r="RBV12" s="22"/>
      <c r="RBW12" s="22"/>
      <c r="RBX12" s="22"/>
      <c r="RBY12" s="22"/>
      <c r="RBZ12" s="22"/>
      <c r="RCA12" s="22"/>
      <c r="RCB12" s="22"/>
      <c r="RCC12" s="22"/>
      <c r="RCD12" s="22"/>
      <c r="RCE12" s="22"/>
      <c r="RCF12" s="22"/>
      <c r="RCG12" s="22"/>
      <c r="RCH12" s="22"/>
      <c r="RCI12" s="22"/>
      <c r="RCJ12" s="22"/>
      <c r="RCK12" s="22"/>
      <c r="RCL12" s="22"/>
      <c r="RCM12" s="22"/>
      <c r="RCN12" s="22"/>
      <c r="RCO12" s="22"/>
      <c r="RCP12" s="22"/>
      <c r="RCQ12" s="22"/>
      <c r="RCR12" s="22"/>
      <c r="RCS12" s="22"/>
      <c r="RCT12" s="22"/>
      <c r="RCU12" s="22"/>
      <c r="RCV12" s="22"/>
      <c r="RCW12" s="22"/>
      <c r="RCX12" s="22"/>
      <c r="RCY12" s="22"/>
      <c r="RCZ12" s="22"/>
      <c r="RDA12" s="22"/>
      <c r="RDB12" s="22"/>
      <c r="RDC12" s="22"/>
      <c r="RDD12" s="22"/>
      <c r="RDE12" s="22"/>
      <c r="RDF12" s="22"/>
      <c r="RDG12" s="22"/>
      <c r="RDH12" s="22"/>
      <c r="RDI12" s="22"/>
      <c r="RDJ12" s="22"/>
      <c r="RDK12" s="22"/>
      <c r="RDL12" s="22"/>
      <c r="RDM12" s="22"/>
      <c r="RDN12" s="22"/>
      <c r="RDO12" s="22"/>
      <c r="RDP12" s="22"/>
      <c r="RDQ12" s="22"/>
      <c r="RDR12" s="22"/>
      <c r="RDS12" s="22"/>
      <c r="RDT12" s="22"/>
      <c r="RDU12" s="22"/>
      <c r="RDV12" s="22"/>
      <c r="RDW12" s="22"/>
      <c r="RDX12" s="22"/>
      <c r="RDY12" s="22"/>
      <c r="RDZ12" s="22"/>
      <c r="REA12" s="22"/>
      <c r="REB12" s="22"/>
      <c r="REC12" s="22"/>
      <c r="RED12" s="22"/>
      <c r="REE12" s="22"/>
      <c r="REF12" s="22"/>
      <c r="REG12" s="22"/>
      <c r="REH12" s="22"/>
      <c r="REI12" s="22"/>
      <c r="REJ12" s="22"/>
      <c r="REK12" s="22"/>
      <c r="REL12" s="22"/>
      <c r="REM12" s="22"/>
      <c r="REN12" s="22"/>
      <c r="REO12" s="22"/>
      <c r="REP12" s="22"/>
      <c r="REQ12" s="22"/>
      <c r="RER12" s="22"/>
      <c r="RES12" s="22"/>
      <c r="RET12" s="22"/>
      <c r="REU12" s="22"/>
      <c r="REV12" s="22"/>
      <c r="REW12" s="22"/>
      <c r="REX12" s="22"/>
      <c r="REY12" s="22"/>
      <c r="REZ12" s="22"/>
      <c r="RFA12" s="22"/>
      <c r="RFB12" s="22"/>
      <c r="RFC12" s="22"/>
      <c r="RFD12" s="22"/>
      <c r="RFE12" s="22"/>
      <c r="RFF12" s="22"/>
      <c r="RFG12" s="22"/>
      <c r="RFH12" s="22"/>
      <c r="RFI12" s="22"/>
      <c r="RFJ12" s="22"/>
      <c r="RFK12" s="22"/>
      <c r="RFL12" s="22"/>
      <c r="RFM12" s="22"/>
      <c r="RFN12" s="22"/>
      <c r="RFO12" s="22"/>
      <c r="RFP12" s="22"/>
      <c r="RFQ12" s="22"/>
      <c r="RFR12" s="22"/>
      <c r="RFS12" s="22"/>
      <c r="RFT12" s="22"/>
      <c r="RFU12" s="22"/>
      <c r="RFV12" s="22"/>
      <c r="RFW12" s="22"/>
      <c r="RFX12" s="22"/>
      <c r="RFY12" s="22"/>
      <c r="RFZ12" s="22"/>
      <c r="RGA12" s="22"/>
      <c r="RGB12" s="22"/>
      <c r="RGC12" s="22"/>
      <c r="RGD12" s="22"/>
      <c r="RGE12" s="22"/>
      <c r="RGF12" s="22"/>
      <c r="RGG12" s="22"/>
      <c r="RGH12" s="22"/>
      <c r="RGI12" s="22"/>
      <c r="RGJ12" s="22"/>
      <c r="RGK12" s="22"/>
      <c r="RGL12" s="22"/>
      <c r="RGM12" s="22"/>
      <c r="RGN12" s="22"/>
      <c r="RGO12" s="22"/>
      <c r="RGP12" s="22"/>
      <c r="RGQ12" s="22"/>
      <c r="RGR12" s="22"/>
      <c r="RGS12" s="22"/>
      <c r="RGT12" s="22"/>
      <c r="RGU12" s="22"/>
      <c r="RGV12" s="22"/>
      <c r="RGW12" s="22"/>
      <c r="RGX12" s="22"/>
      <c r="RGY12" s="22"/>
      <c r="RGZ12" s="22"/>
      <c r="RHA12" s="22"/>
      <c r="RHB12" s="22"/>
      <c r="RHC12" s="22"/>
      <c r="RHD12" s="22"/>
      <c r="RHE12" s="22"/>
      <c r="RHF12" s="22"/>
      <c r="RHG12" s="22"/>
      <c r="RHH12" s="22"/>
      <c r="RHI12" s="22"/>
      <c r="RHJ12" s="22"/>
      <c r="RHK12" s="22"/>
      <c r="RHL12" s="22"/>
      <c r="RHM12" s="22"/>
      <c r="RHN12" s="22"/>
      <c r="RHO12" s="22"/>
      <c r="RHP12" s="22"/>
      <c r="RHQ12" s="22"/>
      <c r="RHR12" s="22"/>
      <c r="RHS12" s="22"/>
      <c r="RHT12" s="22"/>
      <c r="RHU12" s="22"/>
      <c r="RHV12" s="22"/>
      <c r="RHW12" s="22"/>
      <c r="RHX12" s="22"/>
      <c r="RHY12" s="22"/>
      <c r="RHZ12" s="22"/>
      <c r="RIA12" s="22"/>
      <c r="RIB12" s="22"/>
      <c r="RIC12" s="22"/>
      <c r="RID12" s="22"/>
      <c r="RIE12" s="22"/>
      <c r="RIF12" s="22"/>
      <c r="RIG12" s="22"/>
      <c r="RIH12" s="22"/>
      <c r="RII12" s="22"/>
      <c r="RIJ12" s="22"/>
      <c r="RIK12" s="22"/>
      <c r="RIL12" s="22"/>
      <c r="RIM12" s="22"/>
      <c r="RIN12" s="22"/>
      <c r="RIO12" s="22"/>
      <c r="RIP12" s="22"/>
      <c r="RIQ12" s="22"/>
      <c r="RIR12" s="22"/>
      <c r="RIS12" s="22"/>
      <c r="RIT12" s="22"/>
      <c r="RIU12" s="22"/>
      <c r="RIV12" s="22"/>
      <c r="RIW12" s="22"/>
      <c r="RIX12" s="22"/>
      <c r="RIY12" s="22"/>
      <c r="RIZ12" s="22"/>
      <c r="RJA12" s="22"/>
      <c r="RJB12" s="22"/>
      <c r="RJC12" s="22"/>
      <c r="RJD12" s="22"/>
      <c r="RJE12" s="22"/>
      <c r="RJF12" s="22"/>
      <c r="RJG12" s="22"/>
      <c r="RJH12" s="22"/>
      <c r="RJI12" s="22"/>
      <c r="RJJ12" s="22"/>
      <c r="RJK12" s="22"/>
      <c r="RJL12" s="22"/>
      <c r="RJM12" s="22"/>
      <c r="RJN12" s="22"/>
      <c r="RJO12" s="22"/>
      <c r="RJP12" s="22"/>
      <c r="RJQ12" s="22"/>
      <c r="RJR12" s="22"/>
      <c r="RJS12" s="22"/>
      <c r="RJT12" s="22"/>
      <c r="RJU12" s="22"/>
      <c r="RJV12" s="22"/>
      <c r="RJW12" s="22"/>
      <c r="RJX12" s="22"/>
      <c r="RJY12" s="22"/>
      <c r="RJZ12" s="22"/>
      <c r="RKA12" s="22"/>
      <c r="RKB12" s="22"/>
      <c r="RKC12" s="22"/>
      <c r="RKD12" s="22"/>
      <c r="RKE12" s="22"/>
      <c r="RKF12" s="22"/>
      <c r="RKG12" s="22"/>
      <c r="RKH12" s="22"/>
      <c r="RKI12" s="22"/>
      <c r="RKJ12" s="22"/>
      <c r="RKK12" s="22"/>
      <c r="RKL12" s="22"/>
      <c r="RKM12" s="22"/>
      <c r="RKN12" s="22"/>
      <c r="RKO12" s="22"/>
      <c r="RKP12" s="22"/>
      <c r="RKQ12" s="22"/>
      <c r="RKR12" s="22"/>
      <c r="RKS12" s="22"/>
      <c r="RKT12" s="22"/>
      <c r="RKU12" s="22"/>
      <c r="RKV12" s="22"/>
      <c r="RKW12" s="22"/>
      <c r="RKX12" s="22"/>
      <c r="RKY12" s="22"/>
      <c r="RKZ12" s="22"/>
      <c r="RLA12" s="22"/>
      <c r="RLB12" s="22"/>
      <c r="RLC12" s="22"/>
      <c r="RLD12" s="22"/>
      <c r="RLE12" s="22"/>
      <c r="RLF12" s="22"/>
      <c r="RLG12" s="22"/>
      <c r="RLH12" s="22"/>
      <c r="RLI12" s="22"/>
      <c r="RLJ12" s="22"/>
      <c r="RLK12" s="22"/>
      <c r="RLL12" s="22"/>
      <c r="RLM12" s="22"/>
      <c r="RLN12" s="22"/>
      <c r="RLO12" s="22"/>
      <c r="RLP12" s="22"/>
      <c r="RLQ12" s="22"/>
      <c r="RLR12" s="22"/>
      <c r="RLS12" s="22"/>
      <c r="RLT12" s="22"/>
      <c r="RLU12" s="22"/>
      <c r="RLV12" s="22"/>
      <c r="RLW12" s="22"/>
      <c r="RLX12" s="22"/>
      <c r="RLY12" s="22"/>
      <c r="RLZ12" s="22"/>
      <c r="RMA12" s="22"/>
      <c r="RMB12" s="22"/>
      <c r="RMC12" s="22"/>
      <c r="RMD12" s="22"/>
      <c r="RME12" s="22"/>
      <c r="RMF12" s="22"/>
      <c r="RMG12" s="22"/>
      <c r="RMH12" s="22"/>
      <c r="RMI12" s="22"/>
      <c r="RMJ12" s="22"/>
      <c r="RMK12" s="22"/>
      <c r="RML12" s="22"/>
      <c r="RMM12" s="22"/>
      <c r="RMN12" s="22"/>
      <c r="RMO12" s="22"/>
      <c r="RMP12" s="22"/>
      <c r="RMQ12" s="22"/>
      <c r="RMR12" s="22"/>
      <c r="RMS12" s="22"/>
      <c r="RMT12" s="22"/>
      <c r="RMU12" s="22"/>
      <c r="RMV12" s="22"/>
      <c r="RMW12" s="22"/>
      <c r="RMX12" s="22"/>
      <c r="RMY12" s="22"/>
      <c r="RMZ12" s="22"/>
      <c r="RNA12" s="22"/>
      <c r="RNB12" s="22"/>
      <c r="RNC12" s="22"/>
      <c r="RND12" s="22"/>
      <c r="RNE12" s="22"/>
      <c r="RNF12" s="22"/>
      <c r="RNG12" s="22"/>
      <c r="RNH12" s="22"/>
      <c r="RNI12" s="22"/>
      <c r="RNJ12" s="22"/>
      <c r="RNK12" s="22"/>
      <c r="RNL12" s="22"/>
      <c r="RNM12" s="22"/>
      <c r="RNN12" s="22"/>
      <c r="RNO12" s="22"/>
      <c r="RNP12" s="22"/>
      <c r="RNQ12" s="22"/>
      <c r="RNR12" s="22"/>
      <c r="RNS12" s="22"/>
      <c r="RNT12" s="22"/>
      <c r="RNU12" s="22"/>
      <c r="RNV12" s="22"/>
      <c r="RNW12" s="22"/>
      <c r="RNX12" s="22"/>
      <c r="RNY12" s="22"/>
      <c r="RNZ12" s="22"/>
      <c r="ROA12" s="22"/>
      <c r="ROB12" s="22"/>
      <c r="ROC12" s="22"/>
      <c r="ROD12" s="22"/>
      <c r="ROE12" s="22"/>
      <c r="ROF12" s="22"/>
      <c r="ROG12" s="22"/>
      <c r="ROH12" s="22"/>
      <c r="ROI12" s="22"/>
      <c r="ROJ12" s="22"/>
      <c r="ROK12" s="22"/>
      <c r="ROL12" s="22"/>
      <c r="ROM12" s="22"/>
      <c r="RON12" s="22"/>
      <c r="ROO12" s="22"/>
      <c r="ROP12" s="22"/>
      <c r="ROQ12" s="22"/>
      <c r="ROR12" s="22"/>
      <c r="ROS12" s="22"/>
      <c r="ROT12" s="22"/>
      <c r="ROU12" s="22"/>
      <c r="ROV12" s="22"/>
      <c r="ROW12" s="22"/>
      <c r="ROX12" s="22"/>
      <c r="ROY12" s="22"/>
      <c r="ROZ12" s="22"/>
      <c r="RPA12" s="22"/>
      <c r="RPB12" s="22"/>
      <c r="RPC12" s="22"/>
      <c r="RPD12" s="22"/>
      <c r="RPE12" s="22"/>
      <c r="RPF12" s="22"/>
      <c r="RPG12" s="22"/>
      <c r="RPH12" s="22"/>
      <c r="RPI12" s="22"/>
      <c r="RPJ12" s="22"/>
      <c r="RPK12" s="22"/>
      <c r="RPL12" s="22"/>
      <c r="RPM12" s="22"/>
      <c r="RPN12" s="22"/>
      <c r="RPO12" s="22"/>
      <c r="RPP12" s="22"/>
      <c r="RPQ12" s="22"/>
      <c r="RPR12" s="22"/>
      <c r="RPS12" s="22"/>
      <c r="RPT12" s="22"/>
      <c r="RPU12" s="22"/>
      <c r="RPV12" s="22"/>
      <c r="RPW12" s="22"/>
      <c r="RPX12" s="22"/>
      <c r="RPY12" s="22"/>
      <c r="RPZ12" s="22"/>
      <c r="RQA12" s="22"/>
      <c r="RQB12" s="22"/>
      <c r="RQC12" s="22"/>
      <c r="RQD12" s="22"/>
      <c r="RQE12" s="22"/>
      <c r="RQF12" s="22"/>
      <c r="RQG12" s="22"/>
      <c r="RQH12" s="22"/>
      <c r="RQI12" s="22"/>
      <c r="RQJ12" s="22"/>
      <c r="RQK12" s="22"/>
      <c r="RQL12" s="22"/>
      <c r="RQM12" s="22"/>
      <c r="RQN12" s="22"/>
      <c r="RQO12" s="22"/>
      <c r="RQP12" s="22"/>
      <c r="RQQ12" s="22"/>
      <c r="RQR12" s="22"/>
      <c r="RQS12" s="22"/>
      <c r="RQT12" s="22"/>
      <c r="RQU12" s="22"/>
      <c r="RQV12" s="22"/>
      <c r="RQW12" s="22"/>
      <c r="RQX12" s="22"/>
      <c r="RQY12" s="22"/>
      <c r="RQZ12" s="22"/>
      <c r="RRA12" s="22"/>
      <c r="RRB12" s="22"/>
      <c r="RRC12" s="22"/>
      <c r="RRD12" s="22"/>
      <c r="RRE12" s="22"/>
      <c r="RRF12" s="22"/>
      <c r="RRG12" s="22"/>
      <c r="RRH12" s="22"/>
      <c r="RRI12" s="22"/>
      <c r="RRJ12" s="22"/>
      <c r="RRK12" s="22"/>
      <c r="RRL12" s="22"/>
      <c r="RRM12" s="22"/>
      <c r="RRN12" s="22"/>
      <c r="RRO12" s="22"/>
      <c r="RRP12" s="22"/>
      <c r="RRQ12" s="22"/>
      <c r="RRR12" s="22"/>
      <c r="RRS12" s="22"/>
      <c r="RRT12" s="22"/>
      <c r="RRU12" s="22"/>
      <c r="RRV12" s="22"/>
      <c r="RRW12" s="22"/>
      <c r="RRX12" s="22"/>
      <c r="RRY12" s="22"/>
      <c r="RRZ12" s="22"/>
      <c r="RSA12" s="22"/>
      <c r="RSB12" s="22"/>
      <c r="RSC12" s="22"/>
      <c r="RSD12" s="22"/>
      <c r="RSE12" s="22"/>
      <c r="RSF12" s="22"/>
      <c r="RSG12" s="22"/>
      <c r="RSH12" s="22"/>
      <c r="RSI12" s="22"/>
      <c r="RSJ12" s="22"/>
      <c r="RSK12" s="22"/>
      <c r="RSL12" s="22"/>
      <c r="RSM12" s="22"/>
      <c r="RSN12" s="22"/>
      <c r="RSO12" s="22"/>
      <c r="RSP12" s="22"/>
      <c r="RSQ12" s="22"/>
      <c r="RSR12" s="22"/>
      <c r="RSS12" s="22"/>
      <c r="RST12" s="22"/>
      <c r="RSU12" s="22"/>
      <c r="RSV12" s="22"/>
      <c r="RSW12" s="22"/>
      <c r="RSX12" s="22"/>
      <c r="RSY12" s="22"/>
      <c r="RSZ12" s="22"/>
      <c r="RTA12" s="22"/>
      <c r="RTB12" s="22"/>
      <c r="RTC12" s="22"/>
      <c r="RTD12" s="22"/>
      <c r="RTE12" s="22"/>
      <c r="RTF12" s="22"/>
      <c r="RTG12" s="22"/>
      <c r="RTH12" s="22"/>
      <c r="RTI12" s="22"/>
      <c r="RTJ12" s="22"/>
      <c r="RTK12" s="22"/>
      <c r="RTL12" s="22"/>
      <c r="RTM12" s="22"/>
      <c r="RTN12" s="22"/>
      <c r="RTO12" s="22"/>
      <c r="RTP12" s="22"/>
      <c r="RTQ12" s="22"/>
      <c r="RTR12" s="22"/>
      <c r="RTS12" s="22"/>
      <c r="RTT12" s="22"/>
      <c r="RTU12" s="22"/>
      <c r="RTV12" s="22"/>
      <c r="RTW12" s="22"/>
      <c r="RTX12" s="22"/>
      <c r="RTY12" s="22"/>
      <c r="RTZ12" s="22"/>
      <c r="RUA12" s="22"/>
      <c r="RUB12" s="22"/>
      <c r="RUC12" s="22"/>
      <c r="RUD12" s="22"/>
      <c r="RUE12" s="22"/>
      <c r="RUF12" s="22"/>
      <c r="RUG12" s="22"/>
      <c r="RUH12" s="22"/>
      <c r="RUI12" s="22"/>
      <c r="RUJ12" s="22"/>
      <c r="RUK12" s="22"/>
      <c r="RUL12" s="22"/>
      <c r="RUM12" s="22"/>
      <c r="RUN12" s="22"/>
      <c r="RUO12" s="22"/>
      <c r="RUP12" s="22"/>
      <c r="RUQ12" s="22"/>
      <c r="RUR12" s="22"/>
      <c r="RUS12" s="22"/>
      <c r="RUT12" s="22"/>
      <c r="RUU12" s="22"/>
      <c r="RUV12" s="22"/>
      <c r="RUW12" s="22"/>
      <c r="RUX12" s="22"/>
      <c r="RUY12" s="22"/>
      <c r="RUZ12" s="22"/>
      <c r="RVA12" s="22"/>
      <c r="RVB12" s="22"/>
      <c r="RVC12" s="22"/>
      <c r="RVD12" s="22"/>
      <c r="RVE12" s="22"/>
      <c r="RVF12" s="22"/>
      <c r="RVG12" s="22"/>
      <c r="RVH12" s="22"/>
      <c r="RVI12" s="22"/>
      <c r="RVJ12" s="22"/>
      <c r="RVK12" s="22"/>
      <c r="RVL12" s="22"/>
      <c r="RVM12" s="22"/>
      <c r="RVN12" s="22"/>
      <c r="RVO12" s="22"/>
      <c r="RVP12" s="22"/>
      <c r="RVQ12" s="22"/>
      <c r="RVR12" s="22"/>
      <c r="RVS12" s="22"/>
      <c r="RVT12" s="22"/>
      <c r="RVU12" s="22"/>
      <c r="RVV12" s="22"/>
      <c r="RVW12" s="22"/>
      <c r="RVX12" s="22"/>
      <c r="RVY12" s="22"/>
      <c r="RVZ12" s="22"/>
      <c r="RWA12" s="22"/>
      <c r="RWB12" s="22"/>
      <c r="RWC12" s="22"/>
      <c r="RWD12" s="22"/>
      <c r="RWE12" s="22"/>
      <c r="RWF12" s="22"/>
      <c r="RWG12" s="22"/>
      <c r="RWH12" s="22"/>
      <c r="RWI12" s="22"/>
      <c r="RWJ12" s="22"/>
      <c r="RWK12" s="22"/>
      <c r="RWL12" s="22"/>
      <c r="RWM12" s="22"/>
      <c r="RWN12" s="22"/>
      <c r="RWO12" s="22"/>
      <c r="RWP12" s="22"/>
      <c r="RWQ12" s="22"/>
      <c r="RWR12" s="22"/>
      <c r="RWS12" s="22"/>
      <c r="RWT12" s="22"/>
      <c r="RWU12" s="22"/>
      <c r="RWV12" s="22"/>
      <c r="RWW12" s="22"/>
      <c r="RWX12" s="22"/>
      <c r="RWY12" s="22"/>
      <c r="RWZ12" s="22"/>
      <c r="RXA12" s="22"/>
      <c r="RXB12" s="22"/>
      <c r="RXC12" s="22"/>
      <c r="RXD12" s="22"/>
      <c r="RXE12" s="22"/>
      <c r="RXF12" s="22"/>
      <c r="RXG12" s="22"/>
      <c r="RXH12" s="22"/>
      <c r="RXI12" s="22"/>
      <c r="RXJ12" s="22"/>
      <c r="RXK12" s="22"/>
      <c r="RXL12" s="22"/>
      <c r="RXM12" s="22"/>
      <c r="RXN12" s="22"/>
      <c r="RXO12" s="22"/>
      <c r="RXP12" s="22"/>
      <c r="RXQ12" s="22"/>
      <c r="RXR12" s="22"/>
      <c r="RXS12" s="22"/>
      <c r="RXT12" s="22"/>
      <c r="RXU12" s="22"/>
      <c r="RXV12" s="22"/>
      <c r="RXW12" s="22"/>
      <c r="RXX12" s="22"/>
      <c r="RXY12" s="22"/>
      <c r="RXZ12" s="22"/>
      <c r="RYA12" s="22"/>
      <c r="RYB12" s="22"/>
      <c r="RYC12" s="22"/>
      <c r="RYD12" s="22"/>
      <c r="RYE12" s="22"/>
      <c r="RYF12" s="22"/>
      <c r="RYG12" s="22"/>
      <c r="RYH12" s="22"/>
      <c r="RYI12" s="22"/>
      <c r="RYJ12" s="22"/>
      <c r="RYK12" s="22"/>
      <c r="RYL12" s="22"/>
      <c r="RYM12" s="22"/>
      <c r="RYN12" s="22"/>
      <c r="RYO12" s="22"/>
      <c r="RYP12" s="22"/>
      <c r="RYQ12" s="22"/>
      <c r="RYR12" s="22"/>
      <c r="RYS12" s="22"/>
      <c r="RYT12" s="22"/>
      <c r="RYU12" s="22"/>
      <c r="RYV12" s="22"/>
      <c r="RYW12" s="22"/>
      <c r="RYX12" s="22"/>
      <c r="RYY12" s="22"/>
      <c r="RYZ12" s="22"/>
      <c r="RZA12" s="22"/>
      <c r="RZB12" s="22"/>
      <c r="RZC12" s="22"/>
      <c r="RZD12" s="22"/>
      <c r="RZE12" s="22"/>
      <c r="RZF12" s="22"/>
      <c r="RZG12" s="22"/>
      <c r="RZH12" s="22"/>
      <c r="RZI12" s="22"/>
      <c r="RZJ12" s="22"/>
      <c r="RZK12" s="22"/>
      <c r="RZL12" s="22"/>
      <c r="RZM12" s="22"/>
      <c r="RZN12" s="22"/>
      <c r="RZO12" s="22"/>
      <c r="RZP12" s="22"/>
      <c r="RZQ12" s="22"/>
      <c r="RZR12" s="22"/>
      <c r="RZS12" s="22"/>
      <c r="RZT12" s="22"/>
      <c r="RZU12" s="22"/>
      <c r="RZV12" s="22"/>
      <c r="RZW12" s="22"/>
      <c r="RZX12" s="22"/>
      <c r="RZY12" s="22"/>
      <c r="RZZ12" s="22"/>
      <c r="SAA12" s="22"/>
      <c r="SAB12" s="22"/>
      <c r="SAC12" s="22"/>
      <c r="SAD12" s="22"/>
      <c r="SAE12" s="22"/>
      <c r="SAF12" s="22"/>
      <c r="SAG12" s="22"/>
      <c r="SAH12" s="22"/>
      <c r="SAI12" s="22"/>
      <c r="SAJ12" s="22"/>
      <c r="SAK12" s="22"/>
      <c r="SAL12" s="22"/>
      <c r="SAM12" s="22"/>
      <c r="SAN12" s="22"/>
      <c r="SAO12" s="22"/>
      <c r="SAP12" s="22"/>
      <c r="SAQ12" s="22"/>
      <c r="SAR12" s="22"/>
      <c r="SAS12" s="22"/>
      <c r="SAT12" s="22"/>
      <c r="SAU12" s="22"/>
      <c r="SAV12" s="22"/>
      <c r="SAW12" s="22"/>
      <c r="SAX12" s="22"/>
      <c r="SAY12" s="22"/>
      <c r="SAZ12" s="22"/>
      <c r="SBA12" s="22"/>
      <c r="SBB12" s="22"/>
      <c r="SBC12" s="22"/>
      <c r="SBD12" s="22"/>
      <c r="SBE12" s="22"/>
      <c r="SBF12" s="22"/>
      <c r="SBG12" s="22"/>
      <c r="SBH12" s="22"/>
      <c r="SBI12" s="22"/>
      <c r="SBJ12" s="22"/>
      <c r="SBK12" s="22"/>
      <c r="SBL12" s="22"/>
      <c r="SBM12" s="22"/>
      <c r="SBN12" s="22"/>
      <c r="SBO12" s="22"/>
      <c r="SBP12" s="22"/>
      <c r="SBQ12" s="22"/>
      <c r="SBR12" s="22"/>
      <c r="SBS12" s="22"/>
      <c r="SBT12" s="22"/>
      <c r="SBU12" s="22"/>
      <c r="SBV12" s="22"/>
      <c r="SBW12" s="22"/>
      <c r="SBX12" s="22"/>
      <c r="SBY12" s="22"/>
      <c r="SBZ12" s="22"/>
      <c r="SCA12" s="22"/>
      <c r="SCB12" s="22"/>
      <c r="SCC12" s="22"/>
      <c r="SCD12" s="22"/>
      <c r="SCE12" s="22"/>
      <c r="SCF12" s="22"/>
      <c r="SCG12" s="22"/>
      <c r="SCH12" s="22"/>
      <c r="SCI12" s="22"/>
      <c r="SCJ12" s="22"/>
      <c r="SCK12" s="22"/>
      <c r="SCL12" s="22"/>
      <c r="SCM12" s="22"/>
      <c r="SCN12" s="22"/>
      <c r="SCO12" s="22"/>
      <c r="SCP12" s="22"/>
      <c r="SCQ12" s="22"/>
      <c r="SCR12" s="22"/>
      <c r="SCS12" s="22"/>
      <c r="SCT12" s="22"/>
      <c r="SCU12" s="22"/>
      <c r="SCV12" s="22"/>
      <c r="SCW12" s="22"/>
      <c r="SCX12" s="22"/>
      <c r="SCY12" s="22"/>
      <c r="SCZ12" s="22"/>
      <c r="SDA12" s="22"/>
      <c r="SDB12" s="22"/>
      <c r="SDC12" s="22"/>
      <c r="SDD12" s="22"/>
      <c r="SDE12" s="22"/>
      <c r="SDF12" s="22"/>
      <c r="SDG12" s="22"/>
      <c r="SDH12" s="22"/>
      <c r="SDI12" s="22"/>
      <c r="SDJ12" s="22"/>
      <c r="SDK12" s="22"/>
      <c r="SDL12" s="22"/>
      <c r="SDM12" s="22"/>
      <c r="SDN12" s="22"/>
      <c r="SDO12" s="22"/>
      <c r="SDP12" s="22"/>
      <c r="SDQ12" s="22"/>
      <c r="SDR12" s="22"/>
      <c r="SDS12" s="22"/>
      <c r="SDT12" s="22"/>
      <c r="SDU12" s="22"/>
      <c r="SDV12" s="22"/>
      <c r="SDW12" s="22"/>
      <c r="SDX12" s="22"/>
      <c r="SDY12" s="22"/>
      <c r="SDZ12" s="22"/>
      <c r="SEA12" s="22"/>
      <c r="SEB12" s="22"/>
      <c r="SEC12" s="22"/>
      <c r="SED12" s="22"/>
      <c r="SEE12" s="22"/>
      <c r="SEF12" s="22"/>
      <c r="SEG12" s="22"/>
      <c r="SEH12" s="22"/>
      <c r="SEI12" s="22"/>
      <c r="SEJ12" s="22"/>
      <c r="SEK12" s="22"/>
      <c r="SEL12" s="22"/>
      <c r="SEM12" s="22"/>
      <c r="SEN12" s="22"/>
      <c r="SEO12" s="22"/>
      <c r="SEP12" s="22"/>
      <c r="SEQ12" s="22"/>
      <c r="SER12" s="22"/>
      <c r="SES12" s="22"/>
      <c r="SET12" s="22"/>
      <c r="SEU12" s="22"/>
      <c r="SEV12" s="22"/>
      <c r="SEW12" s="22"/>
      <c r="SEX12" s="22"/>
      <c r="SEY12" s="22"/>
      <c r="SEZ12" s="22"/>
      <c r="SFA12" s="22"/>
      <c r="SFB12" s="22"/>
      <c r="SFC12" s="22"/>
      <c r="SFD12" s="22"/>
      <c r="SFE12" s="22"/>
      <c r="SFF12" s="22"/>
      <c r="SFG12" s="22"/>
      <c r="SFH12" s="22"/>
      <c r="SFI12" s="22"/>
      <c r="SFJ12" s="22"/>
      <c r="SFK12" s="22"/>
      <c r="SFL12" s="22"/>
      <c r="SFM12" s="22"/>
      <c r="SFN12" s="22"/>
      <c r="SFO12" s="22"/>
      <c r="SFP12" s="22"/>
      <c r="SFQ12" s="22"/>
      <c r="SFR12" s="22"/>
      <c r="SFS12" s="22"/>
      <c r="SFT12" s="22"/>
      <c r="SFU12" s="22"/>
      <c r="SFV12" s="22"/>
      <c r="SFW12" s="22"/>
      <c r="SFX12" s="22"/>
      <c r="SFY12" s="22"/>
      <c r="SFZ12" s="22"/>
      <c r="SGA12" s="22"/>
      <c r="SGB12" s="22"/>
      <c r="SGC12" s="22"/>
      <c r="SGD12" s="22"/>
      <c r="SGE12" s="22"/>
      <c r="SGF12" s="22"/>
      <c r="SGG12" s="22"/>
      <c r="SGH12" s="22"/>
      <c r="SGI12" s="22"/>
      <c r="SGJ12" s="22"/>
      <c r="SGK12" s="22"/>
      <c r="SGL12" s="22"/>
      <c r="SGM12" s="22"/>
      <c r="SGN12" s="22"/>
      <c r="SGO12" s="22"/>
      <c r="SGP12" s="22"/>
      <c r="SGQ12" s="22"/>
      <c r="SGR12" s="22"/>
      <c r="SGS12" s="22"/>
      <c r="SGT12" s="22"/>
      <c r="SGU12" s="22"/>
      <c r="SGV12" s="22"/>
      <c r="SGW12" s="22"/>
      <c r="SGX12" s="22"/>
      <c r="SGY12" s="22"/>
      <c r="SGZ12" s="22"/>
      <c r="SHA12" s="22"/>
      <c r="SHB12" s="22"/>
      <c r="SHC12" s="22"/>
      <c r="SHD12" s="22"/>
      <c r="SHE12" s="22"/>
      <c r="SHF12" s="22"/>
      <c r="SHG12" s="22"/>
      <c r="SHH12" s="22"/>
      <c r="SHI12" s="22"/>
      <c r="SHJ12" s="22"/>
      <c r="SHK12" s="22"/>
      <c r="SHL12" s="22"/>
      <c r="SHM12" s="22"/>
      <c r="SHN12" s="22"/>
      <c r="SHO12" s="22"/>
      <c r="SHP12" s="22"/>
      <c r="SHQ12" s="22"/>
      <c r="SHR12" s="22"/>
      <c r="SHS12" s="22"/>
      <c r="SHT12" s="22"/>
      <c r="SHU12" s="22"/>
      <c r="SHV12" s="22"/>
      <c r="SHW12" s="22"/>
      <c r="SHX12" s="22"/>
      <c r="SHY12" s="22"/>
      <c r="SHZ12" s="22"/>
      <c r="SIA12" s="22"/>
      <c r="SIB12" s="22"/>
      <c r="SIC12" s="22"/>
      <c r="SID12" s="22"/>
      <c r="SIE12" s="22"/>
      <c r="SIF12" s="22"/>
      <c r="SIG12" s="22"/>
      <c r="SIH12" s="22"/>
      <c r="SII12" s="22"/>
      <c r="SIJ12" s="22"/>
      <c r="SIK12" s="22"/>
      <c r="SIL12" s="22"/>
      <c r="SIM12" s="22"/>
      <c r="SIN12" s="22"/>
      <c r="SIO12" s="22"/>
      <c r="SIP12" s="22"/>
      <c r="SIQ12" s="22"/>
      <c r="SIR12" s="22"/>
      <c r="SIS12" s="22"/>
      <c r="SIT12" s="22"/>
      <c r="SIU12" s="22"/>
      <c r="SIV12" s="22"/>
      <c r="SIW12" s="22"/>
      <c r="SIX12" s="22"/>
      <c r="SIY12" s="22"/>
      <c r="SIZ12" s="22"/>
      <c r="SJA12" s="22"/>
      <c r="SJB12" s="22"/>
      <c r="SJC12" s="22"/>
      <c r="SJD12" s="22"/>
      <c r="SJE12" s="22"/>
      <c r="SJF12" s="22"/>
      <c r="SJG12" s="22"/>
      <c r="SJH12" s="22"/>
      <c r="SJI12" s="22"/>
      <c r="SJJ12" s="22"/>
      <c r="SJK12" s="22"/>
      <c r="SJL12" s="22"/>
      <c r="SJM12" s="22"/>
      <c r="SJN12" s="22"/>
      <c r="SJO12" s="22"/>
      <c r="SJP12" s="22"/>
      <c r="SJQ12" s="22"/>
      <c r="SJR12" s="22"/>
      <c r="SJS12" s="22"/>
      <c r="SJT12" s="22"/>
      <c r="SJU12" s="22"/>
      <c r="SJV12" s="22"/>
      <c r="SJW12" s="22"/>
      <c r="SJX12" s="22"/>
      <c r="SJY12" s="22"/>
      <c r="SJZ12" s="22"/>
      <c r="SKA12" s="22"/>
      <c r="SKB12" s="22"/>
      <c r="SKC12" s="22"/>
      <c r="SKD12" s="22"/>
      <c r="SKE12" s="22"/>
      <c r="SKF12" s="22"/>
      <c r="SKG12" s="22"/>
      <c r="SKH12" s="22"/>
      <c r="SKI12" s="22"/>
      <c r="SKJ12" s="22"/>
      <c r="SKK12" s="22"/>
      <c r="SKL12" s="22"/>
      <c r="SKM12" s="22"/>
      <c r="SKN12" s="22"/>
      <c r="SKO12" s="22"/>
      <c r="SKP12" s="22"/>
      <c r="SKQ12" s="22"/>
      <c r="SKR12" s="22"/>
      <c r="SKS12" s="22"/>
      <c r="SKT12" s="22"/>
      <c r="SKU12" s="22"/>
      <c r="SKV12" s="22"/>
      <c r="SKW12" s="22"/>
      <c r="SKX12" s="22"/>
      <c r="SKY12" s="22"/>
      <c r="SKZ12" s="22"/>
      <c r="SLA12" s="22"/>
      <c r="SLB12" s="22"/>
      <c r="SLC12" s="22"/>
      <c r="SLD12" s="22"/>
      <c r="SLE12" s="22"/>
      <c r="SLF12" s="22"/>
      <c r="SLG12" s="22"/>
      <c r="SLH12" s="22"/>
      <c r="SLI12" s="22"/>
      <c r="SLJ12" s="22"/>
      <c r="SLK12" s="22"/>
      <c r="SLL12" s="22"/>
      <c r="SLM12" s="22"/>
      <c r="SLN12" s="22"/>
      <c r="SLO12" s="22"/>
      <c r="SLP12" s="22"/>
      <c r="SLQ12" s="22"/>
      <c r="SLR12" s="22"/>
      <c r="SLS12" s="22"/>
      <c r="SLT12" s="22"/>
      <c r="SLU12" s="22"/>
      <c r="SLV12" s="22"/>
      <c r="SLW12" s="22"/>
      <c r="SLX12" s="22"/>
      <c r="SLY12" s="22"/>
      <c r="SLZ12" s="22"/>
      <c r="SMA12" s="22"/>
      <c r="SMB12" s="22"/>
      <c r="SMC12" s="22"/>
      <c r="SMD12" s="22"/>
      <c r="SME12" s="22"/>
      <c r="SMF12" s="22"/>
      <c r="SMG12" s="22"/>
      <c r="SMH12" s="22"/>
      <c r="SMI12" s="22"/>
      <c r="SMJ12" s="22"/>
      <c r="SMK12" s="22"/>
      <c r="SML12" s="22"/>
      <c r="SMM12" s="22"/>
      <c r="SMN12" s="22"/>
      <c r="SMO12" s="22"/>
      <c r="SMP12" s="22"/>
      <c r="SMQ12" s="22"/>
      <c r="SMR12" s="22"/>
      <c r="SMS12" s="22"/>
      <c r="SMT12" s="22"/>
      <c r="SMU12" s="22"/>
      <c r="SMV12" s="22"/>
      <c r="SMW12" s="22"/>
      <c r="SMX12" s="22"/>
      <c r="SMY12" s="22"/>
      <c r="SMZ12" s="22"/>
      <c r="SNA12" s="22"/>
      <c r="SNB12" s="22"/>
      <c r="SNC12" s="22"/>
      <c r="SND12" s="22"/>
      <c r="SNE12" s="22"/>
      <c r="SNF12" s="22"/>
      <c r="SNG12" s="22"/>
      <c r="SNH12" s="22"/>
      <c r="SNI12" s="22"/>
      <c r="SNJ12" s="22"/>
      <c r="SNK12" s="22"/>
      <c r="SNL12" s="22"/>
      <c r="SNM12" s="22"/>
      <c r="SNN12" s="22"/>
      <c r="SNO12" s="22"/>
      <c r="SNP12" s="22"/>
      <c r="SNQ12" s="22"/>
      <c r="SNR12" s="22"/>
      <c r="SNS12" s="22"/>
      <c r="SNT12" s="22"/>
      <c r="SNU12" s="22"/>
      <c r="SNV12" s="22"/>
      <c r="SNW12" s="22"/>
      <c r="SNX12" s="22"/>
      <c r="SNY12" s="22"/>
      <c r="SNZ12" s="22"/>
      <c r="SOA12" s="22"/>
      <c r="SOB12" s="22"/>
      <c r="SOC12" s="22"/>
      <c r="SOD12" s="22"/>
      <c r="SOE12" s="22"/>
      <c r="SOF12" s="22"/>
      <c r="SOG12" s="22"/>
      <c r="SOH12" s="22"/>
      <c r="SOI12" s="22"/>
      <c r="SOJ12" s="22"/>
      <c r="SOK12" s="22"/>
      <c r="SOL12" s="22"/>
      <c r="SOM12" s="22"/>
      <c r="SON12" s="22"/>
      <c r="SOO12" s="22"/>
      <c r="SOP12" s="22"/>
      <c r="SOQ12" s="22"/>
      <c r="SOR12" s="22"/>
      <c r="SOS12" s="22"/>
      <c r="SOT12" s="22"/>
      <c r="SOU12" s="22"/>
      <c r="SOV12" s="22"/>
      <c r="SOW12" s="22"/>
      <c r="SOX12" s="22"/>
      <c r="SOY12" s="22"/>
      <c r="SOZ12" s="22"/>
      <c r="SPA12" s="22"/>
      <c r="SPB12" s="22"/>
      <c r="SPC12" s="22"/>
      <c r="SPD12" s="22"/>
      <c r="SPE12" s="22"/>
      <c r="SPF12" s="22"/>
      <c r="SPG12" s="22"/>
      <c r="SPH12" s="22"/>
      <c r="SPI12" s="22"/>
      <c r="SPJ12" s="22"/>
      <c r="SPK12" s="22"/>
      <c r="SPL12" s="22"/>
      <c r="SPM12" s="22"/>
      <c r="SPN12" s="22"/>
      <c r="SPO12" s="22"/>
      <c r="SPP12" s="22"/>
      <c r="SPQ12" s="22"/>
      <c r="SPR12" s="22"/>
      <c r="SPS12" s="22"/>
      <c r="SPT12" s="22"/>
      <c r="SPU12" s="22"/>
      <c r="SPV12" s="22"/>
      <c r="SPW12" s="22"/>
      <c r="SPX12" s="22"/>
      <c r="SPY12" s="22"/>
      <c r="SPZ12" s="22"/>
      <c r="SQA12" s="22"/>
      <c r="SQB12" s="22"/>
      <c r="SQC12" s="22"/>
      <c r="SQD12" s="22"/>
      <c r="SQE12" s="22"/>
      <c r="SQF12" s="22"/>
      <c r="SQG12" s="22"/>
      <c r="SQH12" s="22"/>
      <c r="SQI12" s="22"/>
      <c r="SQJ12" s="22"/>
      <c r="SQK12" s="22"/>
      <c r="SQL12" s="22"/>
      <c r="SQM12" s="22"/>
      <c r="SQN12" s="22"/>
      <c r="SQO12" s="22"/>
      <c r="SQP12" s="22"/>
      <c r="SQQ12" s="22"/>
      <c r="SQR12" s="22"/>
      <c r="SQS12" s="22"/>
      <c r="SQT12" s="22"/>
      <c r="SQU12" s="22"/>
      <c r="SQV12" s="22"/>
      <c r="SQW12" s="22"/>
      <c r="SQX12" s="22"/>
      <c r="SQY12" s="22"/>
      <c r="SQZ12" s="22"/>
      <c r="SRA12" s="22"/>
      <c r="SRB12" s="22"/>
      <c r="SRC12" s="22"/>
      <c r="SRD12" s="22"/>
      <c r="SRE12" s="22"/>
      <c r="SRF12" s="22"/>
      <c r="SRG12" s="22"/>
      <c r="SRH12" s="22"/>
      <c r="SRI12" s="22"/>
      <c r="SRJ12" s="22"/>
      <c r="SRK12" s="22"/>
      <c r="SRL12" s="22"/>
      <c r="SRM12" s="22"/>
      <c r="SRN12" s="22"/>
      <c r="SRO12" s="22"/>
      <c r="SRP12" s="22"/>
      <c r="SRQ12" s="22"/>
      <c r="SRR12" s="22"/>
      <c r="SRS12" s="22"/>
      <c r="SRT12" s="22"/>
      <c r="SRU12" s="22"/>
      <c r="SRV12" s="22"/>
      <c r="SRW12" s="22"/>
      <c r="SRX12" s="22"/>
      <c r="SRY12" s="22"/>
      <c r="SRZ12" s="22"/>
      <c r="SSA12" s="22"/>
      <c r="SSB12" s="22"/>
      <c r="SSC12" s="22"/>
      <c r="SSD12" s="22"/>
      <c r="SSE12" s="22"/>
      <c r="SSF12" s="22"/>
      <c r="SSG12" s="22"/>
      <c r="SSH12" s="22"/>
      <c r="SSI12" s="22"/>
      <c r="SSJ12" s="22"/>
      <c r="SSK12" s="22"/>
      <c r="SSL12" s="22"/>
      <c r="SSM12" s="22"/>
      <c r="SSN12" s="22"/>
      <c r="SSO12" s="22"/>
      <c r="SSP12" s="22"/>
      <c r="SSQ12" s="22"/>
      <c r="SSR12" s="22"/>
      <c r="SSS12" s="22"/>
      <c r="SST12" s="22"/>
      <c r="SSU12" s="22"/>
      <c r="SSV12" s="22"/>
      <c r="SSW12" s="22"/>
      <c r="SSX12" s="22"/>
      <c r="SSY12" s="22"/>
      <c r="SSZ12" s="22"/>
      <c r="STA12" s="22"/>
      <c r="STB12" s="22"/>
      <c r="STC12" s="22"/>
      <c r="STD12" s="22"/>
      <c r="STE12" s="22"/>
      <c r="STF12" s="22"/>
      <c r="STG12" s="22"/>
      <c r="STH12" s="22"/>
      <c r="STI12" s="22"/>
      <c r="STJ12" s="22"/>
      <c r="STK12" s="22"/>
      <c r="STL12" s="22"/>
      <c r="STM12" s="22"/>
      <c r="STN12" s="22"/>
      <c r="STO12" s="22"/>
      <c r="STP12" s="22"/>
      <c r="STQ12" s="22"/>
      <c r="STR12" s="22"/>
      <c r="STS12" s="22"/>
      <c r="STT12" s="22"/>
      <c r="STU12" s="22"/>
      <c r="STV12" s="22"/>
      <c r="STW12" s="22"/>
      <c r="STX12" s="22"/>
      <c r="STY12" s="22"/>
      <c r="STZ12" s="22"/>
      <c r="SUA12" s="22"/>
      <c r="SUB12" s="22"/>
      <c r="SUC12" s="22"/>
      <c r="SUD12" s="22"/>
      <c r="SUE12" s="22"/>
      <c r="SUF12" s="22"/>
      <c r="SUG12" s="22"/>
      <c r="SUH12" s="22"/>
      <c r="SUI12" s="22"/>
      <c r="SUJ12" s="22"/>
      <c r="SUK12" s="22"/>
      <c r="SUL12" s="22"/>
      <c r="SUM12" s="22"/>
      <c r="SUN12" s="22"/>
      <c r="SUO12" s="22"/>
      <c r="SUP12" s="22"/>
      <c r="SUQ12" s="22"/>
      <c r="SUR12" s="22"/>
      <c r="SUS12" s="22"/>
      <c r="SUT12" s="22"/>
      <c r="SUU12" s="22"/>
      <c r="SUV12" s="22"/>
      <c r="SUW12" s="22"/>
      <c r="SUX12" s="22"/>
      <c r="SUY12" s="22"/>
      <c r="SUZ12" s="22"/>
      <c r="SVA12" s="22"/>
      <c r="SVB12" s="22"/>
      <c r="SVC12" s="22"/>
      <c r="SVD12" s="22"/>
      <c r="SVE12" s="22"/>
      <c r="SVF12" s="22"/>
      <c r="SVG12" s="22"/>
      <c r="SVH12" s="22"/>
      <c r="SVI12" s="22"/>
      <c r="SVJ12" s="22"/>
      <c r="SVK12" s="22"/>
      <c r="SVL12" s="22"/>
      <c r="SVM12" s="22"/>
      <c r="SVN12" s="22"/>
      <c r="SVO12" s="22"/>
      <c r="SVP12" s="22"/>
      <c r="SVQ12" s="22"/>
      <c r="SVR12" s="22"/>
      <c r="SVS12" s="22"/>
      <c r="SVT12" s="22"/>
      <c r="SVU12" s="22"/>
      <c r="SVV12" s="22"/>
      <c r="SVW12" s="22"/>
      <c r="SVX12" s="22"/>
      <c r="SVY12" s="22"/>
      <c r="SVZ12" s="22"/>
      <c r="SWA12" s="22"/>
      <c r="SWB12" s="22"/>
      <c r="SWC12" s="22"/>
      <c r="SWD12" s="22"/>
      <c r="SWE12" s="22"/>
      <c r="SWF12" s="22"/>
      <c r="SWG12" s="22"/>
      <c r="SWH12" s="22"/>
      <c r="SWI12" s="22"/>
      <c r="SWJ12" s="22"/>
      <c r="SWK12" s="22"/>
      <c r="SWL12" s="22"/>
      <c r="SWM12" s="22"/>
      <c r="SWN12" s="22"/>
      <c r="SWO12" s="22"/>
      <c r="SWP12" s="22"/>
      <c r="SWQ12" s="22"/>
      <c r="SWR12" s="22"/>
      <c r="SWS12" s="22"/>
      <c r="SWT12" s="22"/>
      <c r="SWU12" s="22"/>
      <c r="SWV12" s="22"/>
      <c r="SWW12" s="22"/>
      <c r="SWX12" s="22"/>
      <c r="SWY12" s="22"/>
      <c r="SWZ12" s="22"/>
      <c r="SXA12" s="22"/>
      <c r="SXB12" s="22"/>
      <c r="SXC12" s="22"/>
      <c r="SXD12" s="22"/>
      <c r="SXE12" s="22"/>
      <c r="SXF12" s="22"/>
      <c r="SXG12" s="22"/>
      <c r="SXH12" s="22"/>
      <c r="SXI12" s="22"/>
      <c r="SXJ12" s="22"/>
      <c r="SXK12" s="22"/>
      <c r="SXL12" s="22"/>
      <c r="SXM12" s="22"/>
      <c r="SXN12" s="22"/>
      <c r="SXO12" s="22"/>
      <c r="SXP12" s="22"/>
      <c r="SXQ12" s="22"/>
      <c r="SXR12" s="22"/>
      <c r="SXS12" s="22"/>
      <c r="SXT12" s="22"/>
      <c r="SXU12" s="22"/>
      <c r="SXV12" s="22"/>
      <c r="SXW12" s="22"/>
      <c r="SXX12" s="22"/>
      <c r="SXY12" s="22"/>
      <c r="SXZ12" s="22"/>
      <c r="SYA12" s="22"/>
      <c r="SYB12" s="22"/>
      <c r="SYC12" s="22"/>
      <c r="SYD12" s="22"/>
      <c r="SYE12" s="22"/>
      <c r="SYF12" s="22"/>
      <c r="SYG12" s="22"/>
      <c r="SYH12" s="22"/>
      <c r="SYI12" s="22"/>
      <c r="SYJ12" s="22"/>
      <c r="SYK12" s="22"/>
      <c r="SYL12" s="22"/>
      <c r="SYM12" s="22"/>
      <c r="SYN12" s="22"/>
      <c r="SYO12" s="22"/>
      <c r="SYP12" s="22"/>
      <c r="SYQ12" s="22"/>
      <c r="SYR12" s="22"/>
      <c r="SYS12" s="22"/>
      <c r="SYT12" s="22"/>
      <c r="SYU12" s="22"/>
      <c r="SYV12" s="22"/>
      <c r="SYW12" s="22"/>
      <c r="SYX12" s="22"/>
      <c r="SYY12" s="22"/>
      <c r="SYZ12" s="22"/>
      <c r="SZA12" s="22"/>
      <c r="SZB12" s="22"/>
      <c r="SZC12" s="22"/>
      <c r="SZD12" s="22"/>
      <c r="SZE12" s="22"/>
      <c r="SZF12" s="22"/>
      <c r="SZG12" s="22"/>
      <c r="SZH12" s="22"/>
      <c r="SZI12" s="22"/>
      <c r="SZJ12" s="22"/>
      <c r="SZK12" s="22"/>
      <c r="SZL12" s="22"/>
      <c r="SZM12" s="22"/>
      <c r="SZN12" s="22"/>
      <c r="SZO12" s="22"/>
      <c r="SZP12" s="22"/>
      <c r="SZQ12" s="22"/>
      <c r="SZR12" s="22"/>
      <c r="SZS12" s="22"/>
      <c r="SZT12" s="22"/>
      <c r="SZU12" s="22"/>
      <c r="SZV12" s="22"/>
      <c r="SZW12" s="22"/>
      <c r="SZX12" s="22"/>
      <c r="SZY12" s="22"/>
      <c r="SZZ12" s="22"/>
      <c r="TAA12" s="22"/>
      <c r="TAB12" s="22"/>
      <c r="TAC12" s="22"/>
      <c r="TAD12" s="22"/>
      <c r="TAE12" s="22"/>
      <c r="TAF12" s="22"/>
      <c r="TAG12" s="22"/>
      <c r="TAH12" s="22"/>
      <c r="TAI12" s="22"/>
      <c r="TAJ12" s="22"/>
      <c r="TAK12" s="22"/>
      <c r="TAL12" s="22"/>
      <c r="TAM12" s="22"/>
      <c r="TAN12" s="22"/>
      <c r="TAO12" s="22"/>
      <c r="TAP12" s="22"/>
      <c r="TAQ12" s="22"/>
      <c r="TAR12" s="22"/>
      <c r="TAS12" s="22"/>
      <c r="TAT12" s="22"/>
      <c r="TAU12" s="22"/>
      <c r="TAV12" s="22"/>
      <c r="TAW12" s="22"/>
      <c r="TAX12" s="22"/>
      <c r="TAY12" s="22"/>
      <c r="TAZ12" s="22"/>
      <c r="TBA12" s="22"/>
      <c r="TBB12" s="22"/>
      <c r="TBC12" s="22"/>
      <c r="TBD12" s="22"/>
      <c r="TBE12" s="22"/>
      <c r="TBF12" s="22"/>
      <c r="TBG12" s="22"/>
      <c r="TBH12" s="22"/>
      <c r="TBI12" s="22"/>
      <c r="TBJ12" s="22"/>
      <c r="TBK12" s="22"/>
      <c r="TBL12" s="22"/>
      <c r="TBM12" s="22"/>
      <c r="TBN12" s="22"/>
      <c r="TBO12" s="22"/>
      <c r="TBP12" s="22"/>
      <c r="TBQ12" s="22"/>
      <c r="TBR12" s="22"/>
      <c r="TBS12" s="22"/>
      <c r="TBT12" s="22"/>
      <c r="TBU12" s="22"/>
      <c r="TBV12" s="22"/>
      <c r="TBW12" s="22"/>
      <c r="TBX12" s="22"/>
      <c r="TBY12" s="22"/>
      <c r="TBZ12" s="22"/>
      <c r="TCA12" s="22"/>
      <c r="TCB12" s="22"/>
      <c r="TCC12" s="22"/>
      <c r="TCD12" s="22"/>
      <c r="TCE12" s="22"/>
      <c r="TCF12" s="22"/>
      <c r="TCG12" s="22"/>
      <c r="TCH12" s="22"/>
      <c r="TCI12" s="22"/>
      <c r="TCJ12" s="22"/>
      <c r="TCK12" s="22"/>
      <c r="TCL12" s="22"/>
      <c r="TCM12" s="22"/>
      <c r="TCN12" s="22"/>
      <c r="TCO12" s="22"/>
      <c r="TCP12" s="22"/>
      <c r="TCQ12" s="22"/>
      <c r="TCR12" s="22"/>
      <c r="TCS12" s="22"/>
      <c r="TCT12" s="22"/>
      <c r="TCU12" s="22"/>
      <c r="TCV12" s="22"/>
      <c r="TCW12" s="22"/>
      <c r="TCX12" s="22"/>
      <c r="TCY12" s="22"/>
      <c r="TCZ12" s="22"/>
      <c r="TDA12" s="22"/>
      <c r="TDB12" s="22"/>
      <c r="TDC12" s="22"/>
      <c r="TDD12" s="22"/>
      <c r="TDE12" s="22"/>
      <c r="TDF12" s="22"/>
      <c r="TDG12" s="22"/>
      <c r="TDH12" s="22"/>
      <c r="TDI12" s="22"/>
      <c r="TDJ12" s="22"/>
      <c r="TDK12" s="22"/>
      <c r="TDL12" s="22"/>
      <c r="TDM12" s="22"/>
      <c r="TDN12" s="22"/>
      <c r="TDO12" s="22"/>
      <c r="TDP12" s="22"/>
      <c r="TDQ12" s="22"/>
      <c r="TDR12" s="22"/>
      <c r="TDS12" s="22"/>
      <c r="TDT12" s="22"/>
      <c r="TDU12" s="22"/>
      <c r="TDV12" s="22"/>
      <c r="TDW12" s="22"/>
      <c r="TDX12" s="22"/>
      <c r="TDY12" s="22"/>
      <c r="TDZ12" s="22"/>
      <c r="TEA12" s="22"/>
      <c r="TEB12" s="22"/>
      <c r="TEC12" s="22"/>
      <c r="TED12" s="22"/>
      <c r="TEE12" s="22"/>
      <c r="TEF12" s="22"/>
      <c r="TEG12" s="22"/>
      <c r="TEH12" s="22"/>
      <c r="TEI12" s="22"/>
      <c r="TEJ12" s="22"/>
      <c r="TEK12" s="22"/>
      <c r="TEL12" s="22"/>
      <c r="TEM12" s="22"/>
      <c r="TEN12" s="22"/>
      <c r="TEO12" s="22"/>
      <c r="TEP12" s="22"/>
      <c r="TEQ12" s="22"/>
      <c r="TER12" s="22"/>
      <c r="TES12" s="22"/>
      <c r="TET12" s="22"/>
      <c r="TEU12" s="22"/>
      <c r="TEV12" s="22"/>
      <c r="TEW12" s="22"/>
      <c r="TEX12" s="22"/>
      <c r="TEY12" s="22"/>
      <c r="TEZ12" s="22"/>
      <c r="TFA12" s="22"/>
      <c r="TFB12" s="22"/>
      <c r="TFC12" s="22"/>
      <c r="TFD12" s="22"/>
      <c r="TFE12" s="22"/>
      <c r="TFF12" s="22"/>
      <c r="TFG12" s="22"/>
      <c r="TFH12" s="22"/>
      <c r="TFI12" s="22"/>
      <c r="TFJ12" s="22"/>
      <c r="TFK12" s="22"/>
      <c r="TFL12" s="22"/>
      <c r="TFM12" s="22"/>
      <c r="TFN12" s="22"/>
      <c r="TFO12" s="22"/>
      <c r="TFP12" s="22"/>
      <c r="TFQ12" s="22"/>
      <c r="TFR12" s="22"/>
      <c r="TFS12" s="22"/>
      <c r="TFT12" s="22"/>
      <c r="TFU12" s="22"/>
      <c r="TFV12" s="22"/>
      <c r="TFW12" s="22"/>
      <c r="TFX12" s="22"/>
      <c r="TFY12" s="22"/>
      <c r="TFZ12" s="22"/>
      <c r="TGA12" s="22"/>
      <c r="TGB12" s="22"/>
      <c r="TGC12" s="22"/>
      <c r="TGD12" s="22"/>
      <c r="TGE12" s="22"/>
      <c r="TGF12" s="22"/>
      <c r="TGG12" s="22"/>
      <c r="TGH12" s="22"/>
      <c r="TGI12" s="22"/>
      <c r="TGJ12" s="22"/>
      <c r="TGK12" s="22"/>
      <c r="TGL12" s="22"/>
      <c r="TGM12" s="22"/>
      <c r="TGN12" s="22"/>
      <c r="TGO12" s="22"/>
      <c r="TGP12" s="22"/>
      <c r="TGQ12" s="22"/>
      <c r="TGR12" s="22"/>
      <c r="TGS12" s="22"/>
      <c r="TGT12" s="22"/>
      <c r="TGU12" s="22"/>
      <c r="TGV12" s="22"/>
      <c r="TGW12" s="22"/>
      <c r="TGX12" s="22"/>
      <c r="TGY12" s="22"/>
      <c r="TGZ12" s="22"/>
      <c r="THA12" s="22"/>
      <c r="THB12" s="22"/>
      <c r="THC12" s="22"/>
      <c r="THD12" s="22"/>
      <c r="THE12" s="22"/>
      <c r="THF12" s="22"/>
      <c r="THG12" s="22"/>
      <c r="THH12" s="22"/>
      <c r="THI12" s="22"/>
      <c r="THJ12" s="22"/>
      <c r="THK12" s="22"/>
      <c r="THL12" s="22"/>
      <c r="THM12" s="22"/>
      <c r="THN12" s="22"/>
      <c r="THO12" s="22"/>
      <c r="THP12" s="22"/>
      <c r="THQ12" s="22"/>
      <c r="THR12" s="22"/>
      <c r="THS12" s="22"/>
      <c r="THT12" s="22"/>
      <c r="THU12" s="22"/>
      <c r="THV12" s="22"/>
      <c r="THW12" s="22"/>
      <c r="THX12" s="22"/>
      <c r="THY12" s="22"/>
      <c r="THZ12" s="22"/>
      <c r="TIA12" s="22"/>
      <c r="TIB12" s="22"/>
      <c r="TIC12" s="22"/>
      <c r="TID12" s="22"/>
      <c r="TIE12" s="22"/>
      <c r="TIF12" s="22"/>
      <c r="TIG12" s="22"/>
      <c r="TIH12" s="22"/>
      <c r="TII12" s="22"/>
      <c r="TIJ12" s="22"/>
      <c r="TIK12" s="22"/>
      <c r="TIL12" s="22"/>
      <c r="TIM12" s="22"/>
      <c r="TIN12" s="22"/>
      <c r="TIO12" s="22"/>
      <c r="TIP12" s="22"/>
      <c r="TIQ12" s="22"/>
      <c r="TIR12" s="22"/>
      <c r="TIS12" s="22"/>
      <c r="TIT12" s="22"/>
      <c r="TIU12" s="22"/>
      <c r="TIV12" s="22"/>
      <c r="TIW12" s="22"/>
      <c r="TIX12" s="22"/>
      <c r="TIY12" s="22"/>
      <c r="TIZ12" s="22"/>
      <c r="TJA12" s="22"/>
      <c r="TJB12" s="22"/>
      <c r="TJC12" s="22"/>
      <c r="TJD12" s="22"/>
      <c r="TJE12" s="22"/>
      <c r="TJF12" s="22"/>
      <c r="TJG12" s="22"/>
      <c r="TJH12" s="22"/>
      <c r="TJI12" s="22"/>
      <c r="TJJ12" s="22"/>
      <c r="TJK12" s="22"/>
      <c r="TJL12" s="22"/>
      <c r="TJM12" s="22"/>
      <c r="TJN12" s="22"/>
      <c r="TJO12" s="22"/>
      <c r="TJP12" s="22"/>
      <c r="TJQ12" s="22"/>
      <c r="TJR12" s="22"/>
      <c r="TJS12" s="22"/>
      <c r="TJT12" s="22"/>
      <c r="TJU12" s="22"/>
      <c r="TJV12" s="22"/>
      <c r="TJW12" s="22"/>
      <c r="TJX12" s="22"/>
      <c r="TJY12" s="22"/>
      <c r="TJZ12" s="22"/>
      <c r="TKA12" s="22"/>
      <c r="TKB12" s="22"/>
      <c r="TKC12" s="22"/>
      <c r="TKD12" s="22"/>
      <c r="TKE12" s="22"/>
      <c r="TKF12" s="22"/>
      <c r="TKG12" s="22"/>
      <c r="TKH12" s="22"/>
      <c r="TKI12" s="22"/>
      <c r="TKJ12" s="22"/>
      <c r="TKK12" s="22"/>
      <c r="TKL12" s="22"/>
      <c r="TKM12" s="22"/>
      <c r="TKN12" s="22"/>
      <c r="TKO12" s="22"/>
      <c r="TKP12" s="22"/>
      <c r="TKQ12" s="22"/>
      <c r="TKR12" s="22"/>
      <c r="TKS12" s="22"/>
      <c r="TKT12" s="22"/>
      <c r="TKU12" s="22"/>
      <c r="TKV12" s="22"/>
      <c r="TKW12" s="22"/>
      <c r="TKX12" s="22"/>
      <c r="TKY12" s="22"/>
      <c r="TKZ12" s="22"/>
      <c r="TLA12" s="22"/>
      <c r="TLB12" s="22"/>
      <c r="TLC12" s="22"/>
      <c r="TLD12" s="22"/>
      <c r="TLE12" s="22"/>
      <c r="TLF12" s="22"/>
      <c r="TLG12" s="22"/>
      <c r="TLH12" s="22"/>
      <c r="TLI12" s="22"/>
      <c r="TLJ12" s="22"/>
      <c r="TLK12" s="22"/>
      <c r="TLL12" s="22"/>
      <c r="TLM12" s="22"/>
      <c r="TLN12" s="22"/>
      <c r="TLO12" s="22"/>
      <c r="TLP12" s="22"/>
      <c r="TLQ12" s="22"/>
      <c r="TLR12" s="22"/>
      <c r="TLS12" s="22"/>
      <c r="TLT12" s="22"/>
      <c r="TLU12" s="22"/>
      <c r="TLV12" s="22"/>
      <c r="TLW12" s="22"/>
      <c r="TLX12" s="22"/>
      <c r="TLY12" s="22"/>
      <c r="TLZ12" s="22"/>
      <c r="TMA12" s="22"/>
      <c r="TMB12" s="22"/>
      <c r="TMC12" s="22"/>
      <c r="TMD12" s="22"/>
      <c r="TME12" s="22"/>
      <c r="TMF12" s="22"/>
      <c r="TMG12" s="22"/>
      <c r="TMH12" s="22"/>
      <c r="TMI12" s="22"/>
      <c r="TMJ12" s="22"/>
      <c r="TMK12" s="22"/>
      <c r="TML12" s="22"/>
      <c r="TMM12" s="22"/>
      <c r="TMN12" s="22"/>
      <c r="TMO12" s="22"/>
      <c r="TMP12" s="22"/>
      <c r="TMQ12" s="22"/>
      <c r="TMR12" s="22"/>
      <c r="TMS12" s="22"/>
      <c r="TMT12" s="22"/>
      <c r="TMU12" s="22"/>
      <c r="TMV12" s="22"/>
      <c r="TMW12" s="22"/>
      <c r="TMX12" s="22"/>
      <c r="TMY12" s="22"/>
      <c r="TMZ12" s="22"/>
      <c r="TNA12" s="22"/>
      <c r="TNB12" s="22"/>
      <c r="TNC12" s="22"/>
      <c r="TND12" s="22"/>
      <c r="TNE12" s="22"/>
      <c r="TNF12" s="22"/>
      <c r="TNG12" s="22"/>
      <c r="TNH12" s="22"/>
      <c r="TNI12" s="22"/>
      <c r="TNJ12" s="22"/>
      <c r="TNK12" s="22"/>
      <c r="TNL12" s="22"/>
      <c r="TNM12" s="22"/>
      <c r="TNN12" s="22"/>
      <c r="TNO12" s="22"/>
      <c r="TNP12" s="22"/>
      <c r="TNQ12" s="22"/>
      <c r="TNR12" s="22"/>
      <c r="TNS12" s="22"/>
      <c r="TNT12" s="22"/>
      <c r="TNU12" s="22"/>
      <c r="TNV12" s="22"/>
      <c r="TNW12" s="22"/>
      <c r="TNX12" s="22"/>
      <c r="TNY12" s="22"/>
      <c r="TNZ12" s="22"/>
      <c r="TOA12" s="22"/>
      <c r="TOB12" s="22"/>
      <c r="TOC12" s="22"/>
      <c r="TOD12" s="22"/>
      <c r="TOE12" s="22"/>
      <c r="TOF12" s="22"/>
      <c r="TOG12" s="22"/>
      <c r="TOH12" s="22"/>
      <c r="TOI12" s="22"/>
      <c r="TOJ12" s="22"/>
      <c r="TOK12" s="22"/>
      <c r="TOL12" s="22"/>
      <c r="TOM12" s="22"/>
      <c r="TON12" s="22"/>
      <c r="TOO12" s="22"/>
      <c r="TOP12" s="22"/>
      <c r="TOQ12" s="22"/>
      <c r="TOR12" s="22"/>
      <c r="TOS12" s="22"/>
      <c r="TOT12" s="22"/>
      <c r="TOU12" s="22"/>
      <c r="TOV12" s="22"/>
      <c r="TOW12" s="22"/>
      <c r="TOX12" s="22"/>
      <c r="TOY12" s="22"/>
      <c r="TOZ12" s="22"/>
      <c r="TPA12" s="22"/>
      <c r="TPB12" s="22"/>
      <c r="TPC12" s="22"/>
      <c r="TPD12" s="22"/>
      <c r="TPE12" s="22"/>
      <c r="TPF12" s="22"/>
      <c r="TPG12" s="22"/>
      <c r="TPH12" s="22"/>
      <c r="TPI12" s="22"/>
      <c r="TPJ12" s="22"/>
      <c r="TPK12" s="22"/>
      <c r="TPL12" s="22"/>
      <c r="TPM12" s="22"/>
      <c r="TPN12" s="22"/>
      <c r="TPO12" s="22"/>
      <c r="TPP12" s="22"/>
      <c r="TPQ12" s="22"/>
      <c r="TPR12" s="22"/>
      <c r="TPS12" s="22"/>
      <c r="TPT12" s="22"/>
      <c r="TPU12" s="22"/>
      <c r="TPV12" s="22"/>
      <c r="TPW12" s="22"/>
      <c r="TPX12" s="22"/>
      <c r="TPY12" s="22"/>
      <c r="TPZ12" s="22"/>
      <c r="TQA12" s="22"/>
      <c r="TQB12" s="22"/>
      <c r="TQC12" s="22"/>
      <c r="TQD12" s="22"/>
      <c r="TQE12" s="22"/>
      <c r="TQF12" s="22"/>
      <c r="TQG12" s="22"/>
      <c r="TQH12" s="22"/>
      <c r="TQI12" s="22"/>
      <c r="TQJ12" s="22"/>
      <c r="TQK12" s="22"/>
      <c r="TQL12" s="22"/>
      <c r="TQM12" s="22"/>
      <c r="TQN12" s="22"/>
      <c r="TQO12" s="22"/>
      <c r="TQP12" s="22"/>
      <c r="TQQ12" s="22"/>
      <c r="TQR12" s="22"/>
      <c r="TQS12" s="22"/>
      <c r="TQT12" s="22"/>
      <c r="TQU12" s="22"/>
      <c r="TQV12" s="22"/>
      <c r="TQW12" s="22"/>
      <c r="TQX12" s="22"/>
      <c r="TQY12" s="22"/>
      <c r="TQZ12" s="22"/>
      <c r="TRA12" s="22"/>
      <c r="TRB12" s="22"/>
      <c r="TRC12" s="22"/>
      <c r="TRD12" s="22"/>
      <c r="TRE12" s="22"/>
      <c r="TRF12" s="22"/>
      <c r="TRG12" s="22"/>
      <c r="TRH12" s="22"/>
      <c r="TRI12" s="22"/>
      <c r="TRJ12" s="22"/>
      <c r="TRK12" s="22"/>
      <c r="TRL12" s="22"/>
      <c r="TRM12" s="22"/>
      <c r="TRN12" s="22"/>
      <c r="TRO12" s="22"/>
      <c r="TRP12" s="22"/>
      <c r="TRQ12" s="22"/>
      <c r="TRR12" s="22"/>
      <c r="TRS12" s="22"/>
      <c r="TRT12" s="22"/>
      <c r="TRU12" s="22"/>
      <c r="TRV12" s="22"/>
      <c r="TRW12" s="22"/>
      <c r="TRX12" s="22"/>
      <c r="TRY12" s="22"/>
      <c r="TRZ12" s="22"/>
      <c r="TSA12" s="22"/>
      <c r="TSB12" s="22"/>
      <c r="TSC12" s="22"/>
      <c r="TSD12" s="22"/>
      <c r="TSE12" s="22"/>
      <c r="TSF12" s="22"/>
      <c r="TSG12" s="22"/>
      <c r="TSH12" s="22"/>
      <c r="TSI12" s="22"/>
      <c r="TSJ12" s="22"/>
      <c r="TSK12" s="22"/>
      <c r="TSL12" s="22"/>
      <c r="TSM12" s="22"/>
      <c r="TSN12" s="22"/>
      <c r="TSO12" s="22"/>
      <c r="TSP12" s="22"/>
      <c r="TSQ12" s="22"/>
      <c r="TSR12" s="22"/>
      <c r="TSS12" s="22"/>
      <c r="TST12" s="22"/>
      <c r="TSU12" s="22"/>
      <c r="TSV12" s="22"/>
      <c r="TSW12" s="22"/>
      <c r="TSX12" s="22"/>
      <c r="TSY12" s="22"/>
      <c r="TSZ12" s="22"/>
      <c r="TTA12" s="22"/>
      <c r="TTB12" s="22"/>
      <c r="TTC12" s="22"/>
      <c r="TTD12" s="22"/>
      <c r="TTE12" s="22"/>
      <c r="TTF12" s="22"/>
      <c r="TTG12" s="22"/>
      <c r="TTH12" s="22"/>
      <c r="TTI12" s="22"/>
      <c r="TTJ12" s="22"/>
      <c r="TTK12" s="22"/>
      <c r="TTL12" s="22"/>
      <c r="TTM12" s="22"/>
      <c r="TTN12" s="22"/>
      <c r="TTO12" s="22"/>
      <c r="TTP12" s="22"/>
      <c r="TTQ12" s="22"/>
      <c r="TTR12" s="22"/>
      <c r="TTS12" s="22"/>
      <c r="TTT12" s="22"/>
      <c r="TTU12" s="22"/>
      <c r="TTV12" s="22"/>
      <c r="TTW12" s="22"/>
      <c r="TTX12" s="22"/>
      <c r="TTY12" s="22"/>
      <c r="TTZ12" s="22"/>
      <c r="TUA12" s="22"/>
      <c r="TUB12" s="22"/>
      <c r="TUC12" s="22"/>
      <c r="TUD12" s="22"/>
      <c r="TUE12" s="22"/>
      <c r="TUF12" s="22"/>
      <c r="TUG12" s="22"/>
      <c r="TUH12" s="22"/>
      <c r="TUI12" s="22"/>
      <c r="TUJ12" s="22"/>
      <c r="TUK12" s="22"/>
      <c r="TUL12" s="22"/>
      <c r="TUM12" s="22"/>
      <c r="TUN12" s="22"/>
      <c r="TUO12" s="22"/>
      <c r="TUP12" s="22"/>
      <c r="TUQ12" s="22"/>
      <c r="TUR12" s="22"/>
      <c r="TUS12" s="22"/>
      <c r="TUT12" s="22"/>
      <c r="TUU12" s="22"/>
      <c r="TUV12" s="22"/>
      <c r="TUW12" s="22"/>
      <c r="TUX12" s="22"/>
      <c r="TUY12" s="22"/>
      <c r="TUZ12" s="22"/>
      <c r="TVA12" s="22"/>
      <c r="TVB12" s="22"/>
      <c r="TVC12" s="22"/>
      <c r="TVD12" s="22"/>
      <c r="TVE12" s="22"/>
      <c r="TVF12" s="22"/>
      <c r="TVG12" s="22"/>
      <c r="TVH12" s="22"/>
      <c r="TVI12" s="22"/>
      <c r="TVJ12" s="22"/>
      <c r="TVK12" s="22"/>
      <c r="TVL12" s="22"/>
      <c r="TVM12" s="22"/>
      <c r="TVN12" s="22"/>
      <c r="TVO12" s="22"/>
      <c r="TVP12" s="22"/>
      <c r="TVQ12" s="22"/>
      <c r="TVR12" s="22"/>
      <c r="TVS12" s="22"/>
      <c r="TVT12" s="22"/>
      <c r="TVU12" s="22"/>
      <c r="TVV12" s="22"/>
      <c r="TVW12" s="22"/>
      <c r="TVX12" s="22"/>
      <c r="TVY12" s="22"/>
      <c r="TVZ12" s="22"/>
      <c r="TWA12" s="22"/>
      <c r="TWB12" s="22"/>
      <c r="TWC12" s="22"/>
      <c r="TWD12" s="22"/>
      <c r="TWE12" s="22"/>
      <c r="TWF12" s="22"/>
      <c r="TWG12" s="22"/>
      <c r="TWH12" s="22"/>
      <c r="TWI12" s="22"/>
      <c r="TWJ12" s="22"/>
      <c r="TWK12" s="22"/>
      <c r="TWL12" s="22"/>
      <c r="TWM12" s="22"/>
      <c r="TWN12" s="22"/>
      <c r="TWO12" s="22"/>
      <c r="TWP12" s="22"/>
      <c r="TWQ12" s="22"/>
      <c r="TWR12" s="22"/>
      <c r="TWS12" s="22"/>
      <c r="TWT12" s="22"/>
      <c r="TWU12" s="22"/>
      <c r="TWV12" s="22"/>
      <c r="TWW12" s="22"/>
      <c r="TWX12" s="22"/>
      <c r="TWY12" s="22"/>
      <c r="TWZ12" s="22"/>
      <c r="TXA12" s="22"/>
      <c r="TXB12" s="22"/>
      <c r="TXC12" s="22"/>
      <c r="TXD12" s="22"/>
      <c r="TXE12" s="22"/>
      <c r="TXF12" s="22"/>
      <c r="TXG12" s="22"/>
      <c r="TXH12" s="22"/>
      <c r="TXI12" s="22"/>
      <c r="TXJ12" s="22"/>
      <c r="TXK12" s="22"/>
      <c r="TXL12" s="22"/>
      <c r="TXM12" s="22"/>
      <c r="TXN12" s="22"/>
      <c r="TXO12" s="22"/>
      <c r="TXP12" s="22"/>
      <c r="TXQ12" s="22"/>
      <c r="TXR12" s="22"/>
      <c r="TXS12" s="22"/>
      <c r="TXT12" s="22"/>
      <c r="TXU12" s="22"/>
      <c r="TXV12" s="22"/>
      <c r="TXW12" s="22"/>
      <c r="TXX12" s="22"/>
      <c r="TXY12" s="22"/>
      <c r="TXZ12" s="22"/>
      <c r="TYA12" s="22"/>
      <c r="TYB12" s="22"/>
      <c r="TYC12" s="22"/>
      <c r="TYD12" s="22"/>
      <c r="TYE12" s="22"/>
      <c r="TYF12" s="22"/>
      <c r="TYG12" s="22"/>
      <c r="TYH12" s="22"/>
      <c r="TYI12" s="22"/>
      <c r="TYJ12" s="22"/>
      <c r="TYK12" s="22"/>
      <c r="TYL12" s="22"/>
      <c r="TYM12" s="22"/>
      <c r="TYN12" s="22"/>
      <c r="TYO12" s="22"/>
      <c r="TYP12" s="22"/>
      <c r="TYQ12" s="22"/>
      <c r="TYR12" s="22"/>
      <c r="TYS12" s="22"/>
      <c r="TYT12" s="22"/>
      <c r="TYU12" s="22"/>
      <c r="TYV12" s="22"/>
      <c r="TYW12" s="22"/>
      <c r="TYX12" s="22"/>
      <c r="TYY12" s="22"/>
      <c r="TYZ12" s="22"/>
      <c r="TZA12" s="22"/>
      <c r="TZB12" s="22"/>
      <c r="TZC12" s="22"/>
      <c r="TZD12" s="22"/>
      <c r="TZE12" s="22"/>
      <c r="TZF12" s="22"/>
      <c r="TZG12" s="22"/>
      <c r="TZH12" s="22"/>
      <c r="TZI12" s="22"/>
      <c r="TZJ12" s="22"/>
      <c r="TZK12" s="22"/>
      <c r="TZL12" s="22"/>
      <c r="TZM12" s="22"/>
      <c r="TZN12" s="22"/>
      <c r="TZO12" s="22"/>
      <c r="TZP12" s="22"/>
      <c r="TZQ12" s="22"/>
      <c r="TZR12" s="22"/>
      <c r="TZS12" s="22"/>
      <c r="TZT12" s="22"/>
      <c r="TZU12" s="22"/>
      <c r="TZV12" s="22"/>
      <c r="TZW12" s="22"/>
      <c r="TZX12" s="22"/>
      <c r="TZY12" s="22"/>
      <c r="TZZ12" s="22"/>
      <c r="UAA12" s="22"/>
      <c r="UAB12" s="22"/>
      <c r="UAC12" s="22"/>
      <c r="UAD12" s="22"/>
      <c r="UAE12" s="22"/>
      <c r="UAF12" s="22"/>
      <c r="UAG12" s="22"/>
      <c r="UAH12" s="22"/>
      <c r="UAI12" s="22"/>
      <c r="UAJ12" s="22"/>
      <c r="UAK12" s="22"/>
      <c r="UAL12" s="22"/>
      <c r="UAM12" s="22"/>
      <c r="UAN12" s="22"/>
      <c r="UAO12" s="22"/>
      <c r="UAP12" s="22"/>
      <c r="UAQ12" s="22"/>
      <c r="UAR12" s="22"/>
      <c r="UAS12" s="22"/>
      <c r="UAT12" s="22"/>
      <c r="UAU12" s="22"/>
      <c r="UAV12" s="22"/>
      <c r="UAW12" s="22"/>
      <c r="UAX12" s="22"/>
      <c r="UAY12" s="22"/>
      <c r="UAZ12" s="22"/>
      <c r="UBA12" s="22"/>
      <c r="UBB12" s="22"/>
      <c r="UBC12" s="22"/>
      <c r="UBD12" s="22"/>
      <c r="UBE12" s="22"/>
      <c r="UBF12" s="22"/>
      <c r="UBG12" s="22"/>
      <c r="UBH12" s="22"/>
      <c r="UBI12" s="22"/>
      <c r="UBJ12" s="22"/>
      <c r="UBK12" s="22"/>
      <c r="UBL12" s="22"/>
      <c r="UBM12" s="22"/>
      <c r="UBN12" s="22"/>
      <c r="UBO12" s="22"/>
      <c r="UBP12" s="22"/>
      <c r="UBQ12" s="22"/>
      <c r="UBR12" s="22"/>
      <c r="UBS12" s="22"/>
      <c r="UBT12" s="22"/>
      <c r="UBU12" s="22"/>
      <c r="UBV12" s="22"/>
      <c r="UBW12" s="22"/>
      <c r="UBX12" s="22"/>
      <c r="UBY12" s="22"/>
      <c r="UBZ12" s="22"/>
      <c r="UCA12" s="22"/>
      <c r="UCB12" s="22"/>
      <c r="UCC12" s="22"/>
      <c r="UCD12" s="22"/>
      <c r="UCE12" s="22"/>
      <c r="UCF12" s="22"/>
      <c r="UCG12" s="22"/>
      <c r="UCH12" s="22"/>
      <c r="UCI12" s="22"/>
      <c r="UCJ12" s="22"/>
      <c r="UCK12" s="22"/>
      <c r="UCL12" s="22"/>
      <c r="UCM12" s="22"/>
      <c r="UCN12" s="22"/>
      <c r="UCO12" s="22"/>
      <c r="UCP12" s="22"/>
      <c r="UCQ12" s="22"/>
      <c r="UCR12" s="22"/>
      <c r="UCS12" s="22"/>
      <c r="UCT12" s="22"/>
      <c r="UCU12" s="22"/>
      <c r="UCV12" s="22"/>
      <c r="UCW12" s="22"/>
      <c r="UCX12" s="22"/>
      <c r="UCY12" s="22"/>
      <c r="UCZ12" s="22"/>
      <c r="UDA12" s="22"/>
      <c r="UDB12" s="22"/>
      <c r="UDC12" s="22"/>
      <c r="UDD12" s="22"/>
      <c r="UDE12" s="22"/>
      <c r="UDF12" s="22"/>
      <c r="UDG12" s="22"/>
      <c r="UDH12" s="22"/>
      <c r="UDI12" s="22"/>
      <c r="UDJ12" s="22"/>
      <c r="UDK12" s="22"/>
      <c r="UDL12" s="22"/>
      <c r="UDM12" s="22"/>
      <c r="UDN12" s="22"/>
      <c r="UDO12" s="22"/>
      <c r="UDP12" s="22"/>
      <c r="UDQ12" s="22"/>
      <c r="UDR12" s="22"/>
      <c r="UDS12" s="22"/>
      <c r="UDT12" s="22"/>
      <c r="UDU12" s="22"/>
      <c r="UDV12" s="22"/>
      <c r="UDW12" s="22"/>
      <c r="UDX12" s="22"/>
      <c r="UDY12" s="22"/>
      <c r="UDZ12" s="22"/>
      <c r="UEA12" s="22"/>
      <c r="UEB12" s="22"/>
      <c r="UEC12" s="22"/>
      <c r="UED12" s="22"/>
      <c r="UEE12" s="22"/>
      <c r="UEF12" s="22"/>
      <c r="UEG12" s="22"/>
      <c r="UEH12" s="22"/>
      <c r="UEI12" s="22"/>
      <c r="UEJ12" s="22"/>
      <c r="UEK12" s="22"/>
      <c r="UEL12" s="22"/>
      <c r="UEM12" s="22"/>
      <c r="UEN12" s="22"/>
      <c r="UEO12" s="22"/>
      <c r="UEP12" s="22"/>
      <c r="UEQ12" s="22"/>
      <c r="UER12" s="22"/>
      <c r="UES12" s="22"/>
      <c r="UET12" s="22"/>
      <c r="UEU12" s="22"/>
      <c r="UEV12" s="22"/>
      <c r="UEW12" s="22"/>
      <c r="UEX12" s="22"/>
      <c r="UEY12" s="22"/>
      <c r="UEZ12" s="22"/>
      <c r="UFA12" s="22"/>
      <c r="UFB12" s="22"/>
      <c r="UFC12" s="22"/>
      <c r="UFD12" s="22"/>
      <c r="UFE12" s="22"/>
      <c r="UFF12" s="22"/>
      <c r="UFG12" s="22"/>
      <c r="UFH12" s="22"/>
      <c r="UFI12" s="22"/>
      <c r="UFJ12" s="22"/>
      <c r="UFK12" s="22"/>
      <c r="UFL12" s="22"/>
      <c r="UFM12" s="22"/>
      <c r="UFN12" s="22"/>
      <c r="UFO12" s="22"/>
      <c r="UFP12" s="22"/>
      <c r="UFQ12" s="22"/>
      <c r="UFR12" s="22"/>
      <c r="UFS12" s="22"/>
      <c r="UFT12" s="22"/>
      <c r="UFU12" s="22"/>
      <c r="UFV12" s="22"/>
      <c r="UFW12" s="22"/>
      <c r="UFX12" s="22"/>
      <c r="UFY12" s="22"/>
      <c r="UFZ12" s="22"/>
      <c r="UGA12" s="22"/>
      <c r="UGB12" s="22"/>
      <c r="UGC12" s="22"/>
      <c r="UGD12" s="22"/>
      <c r="UGE12" s="22"/>
      <c r="UGF12" s="22"/>
      <c r="UGG12" s="22"/>
      <c r="UGH12" s="22"/>
      <c r="UGI12" s="22"/>
      <c r="UGJ12" s="22"/>
      <c r="UGK12" s="22"/>
      <c r="UGL12" s="22"/>
      <c r="UGM12" s="22"/>
      <c r="UGN12" s="22"/>
      <c r="UGO12" s="22"/>
      <c r="UGP12" s="22"/>
      <c r="UGQ12" s="22"/>
      <c r="UGR12" s="22"/>
      <c r="UGS12" s="22"/>
      <c r="UGT12" s="22"/>
      <c r="UGU12" s="22"/>
      <c r="UGV12" s="22"/>
      <c r="UGW12" s="22"/>
      <c r="UGX12" s="22"/>
      <c r="UGY12" s="22"/>
      <c r="UGZ12" s="22"/>
      <c r="UHA12" s="22"/>
      <c r="UHB12" s="22"/>
      <c r="UHC12" s="22"/>
      <c r="UHD12" s="22"/>
      <c r="UHE12" s="22"/>
      <c r="UHF12" s="22"/>
      <c r="UHG12" s="22"/>
      <c r="UHH12" s="22"/>
      <c r="UHI12" s="22"/>
      <c r="UHJ12" s="22"/>
      <c r="UHK12" s="22"/>
      <c r="UHL12" s="22"/>
      <c r="UHM12" s="22"/>
      <c r="UHN12" s="22"/>
      <c r="UHO12" s="22"/>
      <c r="UHP12" s="22"/>
      <c r="UHQ12" s="22"/>
      <c r="UHR12" s="22"/>
      <c r="UHS12" s="22"/>
      <c r="UHT12" s="22"/>
      <c r="UHU12" s="22"/>
      <c r="UHV12" s="22"/>
      <c r="UHW12" s="22"/>
      <c r="UHX12" s="22"/>
      <c r="UHY12" s="22"/>
      <c r="UHZ12" s="22"/>
      <c r="UIA12" s="22"/>
      <c r="UIB12" s="22"/>
      <c r="UIC12" s="22"/>
      <c r="UID12" s="22"/>
      <c r="UIE12" s="22"/>
      <c r="UIF12" s="22"/>
      <c r="UIG12" s="22"/>
      <c r="UIH12" s="22"/>
      <c r="UII12" s="22"/>
      <c r="UIJ12" s="22"/>
      <c r="UIK12" s="22"/>
      <c r="UIL12" s="22"/>
      <c r="UIM12" s="22"/>
      <c r="UIN12" s="22"/>
      <c r="UIO12" s="22"/>
      <c r="UIP12" s="22"/>
      <c r="UIQ12" s="22"/>
      <c r="UIR12" s="22"/>
      <c r="UIS12" s="22"/>
      <c r="UIT12" s="22"/>
      <c r="UIU12" s="22"/>
      <c r="UIV12" s="22"/>
      <c r="UIW12" s="22"/>
      <c r="UIX12" s="22"/>
      <c r="UIY12" s="22"/>
      <c r="UIZ12" s="22"/>
      <c r="UJA12" s="22"/>
      <c r="UJB12" s="22"/>
      <c r="UJC12" s="22"/>
      <c r="UJD12" s="22"/>
      <c r="UJE12" s="22"/>
      <c r="UJF12" s="22"/>
      <c r="UJG12" s="22"/>
      <c r="UJH12" s="22"/>
      <c r="UJI12" s="22"/>
      <c r="UJJ12" s="22"/>
      <c r="UJK12" s="22"/>
      <c r="UJL12" s="22"/>
      <c r="UJM12" s="22"/>
      <c r="UJN12" s="22"/>
      <c r="UJO12" s="22"/>
      <c r="UJP12" s="22"/>
      <c r="UJQ12" s="22"/>
      <c r="UJR12" s="22"/>
      <c r="UJS12" s="22"/>
      <c r="UJT12" s="22"/>
      <c r="UJU12" s="22"/>
      <c r="UJV12" s="22"/>
      <c r="UJW12" s="22"/>
      <c r="UJX12" s="22"/>
      <c r="UJY12" s="22"/>
      <c r="UJZ12" s="22"/>
      <c r="UKA12" s="22"/>
      <c r="UKB12" s="22"/>
      <c r="UKC12" s="22"/>
      <c r="UKD12" s="22"/>
      <c r="UKE12" s="22"/>
      <c r="UKF12" s="22"/>
      <c r="UKG12" s="22"/>
      <c r="UKH12" s="22"/>
      <c r="UKI12" s="22"/>
      <c r="UKJ12" s="22"/>
      <c r="UKK12" s="22"/>
      <c r="UKL12" s="22"/>
      <c r="UKM12" s="22"/>
      <c r="UKN12" s="22"/>
      <c r="UKO12" s="22"/>
      <c r="UKP12" s="22"/>
      <c r="UKQ12" s="22"/>
      <c r="UKR12" s="22"/>
      <c r="UKS12" s="22"/>
      <c r="UKT12" s="22"/>
      <c r="UKU12" s="22"/>
      <c r="UKV12" s="22"/>
      <c r="UKW12" s="22"/>
      <c r="UKX12" s="22"/>
      <c r="UKY12" s="22"/>
      <c r="UKZ12" s="22"/>
      <c r="ULA12" s="22"/>
      <c r="ULB12" s="22"/>
      <c r="ULC12" s="22"/>
      <c r="ULD12" s="22"/>
      <c r="ULE12" s="22"/>
      <c r="ULF12" s="22"/>
      <c r="ULG12" s="22"/>
      <c r="ULH12" s="22"/>
      <c r="ULI12" s="22"/>
      <c r="ULJ12" s="22"/>
      <c r="ULK12" s="22"/>
      <c r="ULL12" s="22"/>
      <c r="ULM12" s="22"/>
      <c r="ULN12" s="22"/>
      <c r="ULO12" s="22"/>
      <c r="ULP12" s="22"/>
      <c r="ULQ12" s="22"/>
      <c r="ULR12" s="22"/>
      <c r="ULS12" s="22"/>
      <c r="ULT12" s="22"/>
      <c r="ULU12" s="22"/>
      <c r="ULV12" s="22"/>
      <c r="ULW12" s="22"/>
      <c r="ULX12" s="22"/>
      <c r="ULY12" s="22"/>
      <c r="ULZ12" s="22"/>
      <c r="UMA12" s="22"/>
      <c r="UMB12" s="22"/>
      <c r="UMC12" s="22"/>
      <c r="UMD12" s="22"/>
      <c r="UME12" s="22"/>
      <c r="UMF12" s="22"/>
      <c r="UMG12" s="22"/>
      <c r="UMH12" s="22"/>
      <c r="UMI12" s="22"/>
      <c r="UMJ12" s="22"/>
      <c r="UMK12" s="22"/>
      <c r="UML12" s="22"/>
      <c r="UMM12" s="22"/>
      <c r="UMN12" s="22"/>
      <c r="UMO12" s="22"/>
      <c r="UMP12" s="22"/>
      <c r="UMQ12" s="22"/>
      <c r="UMR12" s="22"/>
      <c r="UMS12" s="22"/>
      <c r="UMT12" s="22"/>
      <c r="UMU12" s="22"/>
      <c r="UMV12" s="22"/>
      <c r="UMW12" s="22"/>
      <c r="UMX12" s="22"/>
      <c r="UMY12" s="22"/>
      <c r="UMZ12" s="22"/>
      <c r="UNA12" s="22"/>
      <c r="UNB12" s="22"/>
      <c r="UNC12" s="22"/>
      <c r="UND12" s="22"/>
      <c r="UNE12" s="22"/>
      <c r="UNF12" s="22"/>
      <c r="UNG12" s="22"/>
      <c r="UNH12" s="22"/>
      <c r="UNI12" s="22"/>
      <c r="UNJ12" s="22"/>
      <c r="UNK12" s="22"/>
      <c r="UNL12" s="22"/>
      <c r="UNM12" s="22"/>
      <c r="UNN12" s="22"/>
      <c r="UNO12" s="22"/>
      <c r="UNP12" s="22"/>
      <c r="UNQ12" s="22"/>
      <c r="UNR12" s="22"/>
      <c r="UNS12" s="22"/>
      <c r="UNT12" s="22"/>
      <c r="UNU12" s="22"/>
      <c r="UNV12" s="22"/>
      <c r="UNW12" s="22"/>
      <c r="UNX12" s="22"/>
      <c r="UNY12" s="22"/>
      <c r="UNZ12" s="22"/>
      <c r="UOA12" s="22"/>
      <c r="UOB12" s="22"/>
      <c r="UOC12" s="22"/>
      <c r="UOD12" s="22"/>
      <c r="UOE12" s="22"/>
      <c r="UOF12" s="22"/>
      <c r="UOG12" s="22"/>
      <c r="UOH12" s="22"/>
      <c r="UOI12" s="22"/>
      <c r="UOJ12" s="22"/>
      <c r="UOK12" s="22"/>
      <c r="UOL12" s="22"/>
      <c r="UOM12" s="22"/>
      <c r="UON12" s="22"/>
      <c r="UOO12" s="22"/>
      <c r="UOP12" s="22"/>
      <c r="UOQ12" s="22"/>
      <c r="UOR12" s="22"/>
      <c r="UOS12" s="22"/>
      <c r="UOT12" s="22"/>
      <c r="UOU12" s="22"/>
      <c r="UOV12" s="22"/>
      <c r="UOW12" s="22"/>
      <c r="UOX12" s="22"/>
      <c r="UOY12" s="22"/>
      <c r="UOZ12" s="22"/>
      <c r="UPA12" s="22"/>
      <c r="UPB12" s="22"/>
      <c r="UPC12" s="22"/>
      <c r="UPD12" s="22"/>
      <c r="UPE12" s="22"/>
      <c r="UPF12" s="22"/>
      <c r="UPG12" s="22"/>
      <c r="UPH12" s="22"/>
      <c r="UPI12" s="22"/>
      <c r="UPJ12" s="22"/>
      <c r="UPK12" s="22"/>
      <c r="UPL12" s="22"/>
      <c r="UPM12" s="22"/>
      <c r="UPN12" s="22"/>
      <c r="UPO12" s="22"/>
      <c r="UPP12" s="22"/>
      <c r="UPQ12" s="22"/>
      <c r="UPR12" s="22"/>
      <c r="UPS12" s="22"/>
      <c r="UPT12" s="22"/>
      <c r="UPU12" s="22"/>
      <c r="UPV12" s="22"/>
      <c r="UPW12" s="22"/>
      <c r="UPX12" s="22"/>
      <c r="UPY12" s="22"/>
      <c r="UPZ12" s="22"/>
      <c r="UQA12" s="22"/>
      <c r="UQB12" s="22"/>
      <c r="UQC12" s="22"/>
      <c r="UQD12" s="22"/>
      <c r="UQE12" s="22"/>
      <c r="UQF12" s="22"/>
      <c r="UQG12" s="22"/>
      <c r="UQH12" s="22"/>
      <c r="UQI12" s="22"/>
      <c r="UQJ12" s="22"/>
      <c r="UQK12" s="22"/>
      <c r="UQL12" s="22"/>
      <c r="UQM12" s="22"/>
      <c r="UQN12" s="22"/>
      <c r="UQO12" s="22"/>
      <c r="UQP12" s="22"/>
      <c r="UQQ12" s="22"/>
      <c r="UQR12" s="22"/>
      <c r="UQS12" s="22"/>
      <c r="UQT12" s="22"/>
      <c r="UQU12" s="22"/>
      <c r="UQV12" s="22"/>
      <c r="UQW12" s="22"/>
      <c r="UQX12" s="22"/>
      <c r="UQY12" s="22"/>
      <c r="UQZ12" s="22"/>
      <c r="URA12" s="22"/>
      <c r="URB12" s="22"/>
      <c r="URC12" s="22"/>
      <c r="URD12" s="22"/>
      <c r="URE12" s="22"/>
      <c r="URF12" s="22"/>
      <c r="URG12" s="22"/>
      <c r="URH12" s="22"/>
      <c r="URI12" s="22"/>
      <c r="URJ12" s="22"/>
      <c r="URK12" s="22"/>
      <c r="URL12" s="22"/>
      <c r="URM12" s="22"/>
      <c r="URN12" s="22"/>
      <c r="URO12" s="22"/>
      <c r="URP12" s="22"/>
      <c r="URQ12" s="22"/>
      <c r="URR12" s="22"/>
      <c r="URS12" s="22"/>
      <c r="URT12" s="22"/>
      <c r="URU12" s="22"/>
      <c r="URV12" s="22"/>
      <c r="URW12" s="22"/>
      <c r="URX12" s="22"/>
      <c r="URY12" s="22"/>
      <c r="URZ12" s="22"/>
      <c r="USA12" s="22"/>
      <c r="USB12" s="22"/>
      <c r="USC12" s="22"/>
      <c r="USD12" s="22"/>
      <c r="USE12" s="22"/>
      <c r="USF12" s="22"/>
      <c r="USG12" s="22"/>
      <c r="USH12" s="22"/>
      <c r="USI12" s="22"/>
      <c r="USJ12" s="22"/>
      <c r="USK12" s="22"/>
      <c r="USL12" s="22"/>
      <c r="USM12" s="22"/>
      <c r="USN12" s="22"/>
      <c r="USO12" s="22"/>
      <c r="USP12" s="22"/>
      <c r="USQ12" s="22"/>
      <c r="USR12" s="22"/>
      <c r="USS12" s="22"/>
      <c r="UST12" s="22"/>
      <c r="USU12" s="22"/>
      <c r="USV12" s="22"/>
      <c r="USW12" s="22"/>
      <c r="USX12" s="22"/>
      <c r="USY12" s="22"/>
      <c r="USZ12" s="22"/>
      <c r="UTA12" s="22"/>
      <c r="UTB12" s="22"/>
      <c r="UTC12" s="22"/>
      <c r="UTD12" s="22"/>
      <c r="UTE12" s="22"/>
      <c r="UTF12" s="22"/>
      <c r="UTG12" s="22"/>
      <c r="UTH12" s="22"/>
      <c r="UTI12" s="22"/>
      <c r="UTJ12" s="22"/>
      <c r="UTK12" s="22"/>
      <c r="UTL12" s="22"/>
      <c r="UTM12" s="22"/>
      <c r="UTN12" s="22"/>
      <c r="UTO12" s="22"/>
      <c r="UTP12" s="22"/>
      <c r="UTQ12" s="22"/>
      <c r="UTR12" s="22"/>
      <c r="UTS12" s="22"/>
      <c r="UTT12" s="22"/>
      <c r="UTU12" s="22"/>
      <c r="UTV12" s="22"/>
      <c r="UTW12" s="22"/>
      <c r="UTX12" s="22"/>
      <c r="UTY12" s="22"/>
      <c r="UTZ12" s="22"/>
      <c r="UUA12" s="22"/>
      <c r="UUB12" s="22"/>
      <c r="UUC12" s="22"/>
      <c r="UUD12" s="22"/>
      <c r="UUE12" s="22"/>
      <c r="UUF12" s="22"/>
      <c r="UUG12" s="22"/>
      <c r="UUH12" s="22"/>
      <c r="UUI12" s="22"/>
      <c r="UUJ12" s="22"/>
      <c r="UUK12" s="22"/>
      <c r="UUL12" s="22"/>
      <c r="UUM12" s="22"/>
      <c r="UUN12" s="22"/>
      <c r="UUO12" s="22"/>
      <c r="UUP12" s="22"/>
      <c r="UUQ12" s="22"/>
      <c r="UUR12" s="22"/>
      <c r="UUS12" s="22"/>
      <c r="UUT12" s="22"/>
      <c r="UUU12" s="22"/>
      <c r="UUV12" s="22"/>
      <c r="UUW12" s="22"/>
      <c r="UUX12" s="22"/>
      <c r="UUY12" s="22"/>
      <c r="UUZ12" s="22"/>
      <c r="UVA12" s="22"/>
      <c r="UVB12" s="22"/>
      <c r="UVC12" s="22"/>
      <c r="UVD12" s="22"/>
      <c r="UVE12" s="22"/>
      <c r="UVF12" s="22"/>
      <c r="UVG12" s="22"/>
      <c r="UVH12" s="22"/>
      <c r="UVI12" s="22"/>
      <c r="UVJ12" s="22"/>
      <c r="UVK12" s="22"/>
      <c r="UVL12" s="22"/>
      <c r="UVM12" s="22"/>
      <c r="UVN12" s="22"/>
      <c r="UVO12" s="22"/>
      <c r="UVP12" s="22"/>
      <c r="UVQ12" s="22"/>
      <c r="UVR12" s="22"/>
      <c r="UVS12" s="22"/>
      <c r="UVT12" s="22"/>
      <c r="UVU12" s="22"/>
      <c r="UVV12" s="22"/>
      <c r="UVW12" s="22"/>
      <c r="UVX12" s="22"/>
      <c r="UVY12" s="22"/>
      <c r="UVZ12" s="22"/>
      <c r="UWA12" s="22"/>
      <c r="UWB12" s="22"/>
      <c r="UWC12" s="22"/>
      <c r="UWD12" s="22"/>
      <c r="UWE12" s="22"/>
      <c r="UWF12" s="22"/>
      <c r="UWG12" s="22"/>
      <c r="UWH12" s="22"/>
      <c r="UWI12" s="22"/>
      <c r="UWJ12" s="22"/>
      <c r="UWK12" s="22"/>
      <c r="UWL12" s="22"/>
      <c r="UWM12" s="22"/>
      <c r="UWN12" s="22"/>
      <c r="UWO12" s="22"/>
      <c r="UWP12" s="22"/>
      <c r="UWQ12" s="22"/>
      <c r="UWR12" s="22"/>
      <c r="UWS12" s="22"/>
      <c r="UWT12" s="22"/>
      <c r="UWU12" s="22"/>
      <c r="UWV12" s="22"/>
      <c r="UWW12" s="22"/>
      <c r="UWX12" s="22"/>
      <c r="UWY12" s="22"/>
      <c r="UWZ12" s="22"/>
      <c r="UXA12" s="22"/>
      <c r="UXB12" s="22"/>
      <c r="UXC12" s="22"/>
      <c r="UXD12" s="22"/>
      <c r="UXE12" s="22"/>
      <c r="UXF12" s="22"/>
      <c r="UXG12" s="22"/>
      <c r="UXH12" s="22"/>
      <c r="UXI12" s="22"/>
      <c r="UXJ12" s="22"/>
      <c r="UXK12" s="22"/>
      <c r="UXL12" s="22"/>
      <c r="UXM12" s="22"/>
      <c r="UXN12" s="22"/>
      <c r="UXO12" s="22"/>
      <c r="UXP12" s="22"/>
      <c r="UXQ12" s="22"/>
      <c r="UXR12" s="22"/>
      <c r="UXS12" s="22"/>
      <c r="UXT12" s="22"/>
      <c r="UXU12" s="22"/>
      <c r="UXV12" s="22"/>
      <c r="UXW12" s="22"/>
      <c r="UXX12" s="22"/>
      <c r="UXY12" s="22"/>
      <c r="UXZ12" s="22"/>
      <c r="UYA12" s="22"/>
      <c r="UYB12" s="22"/>
      <c r="UYC12" s="22"/>
      <c r="UYD12" s="22"/>
      <c r="UYE12" s="22"/>
      <c r="UYF12" s="22"/>
      <c r="UYG12" s="22"/>
      <c r="UYH12" s="22"/>
      <c r="UYI12" s="22"/>
      <c r="UYJ12" s="22"/>
      <c r="UYK12" s="22"/>
      <c r="UYL12" s="22"/>
      <c r="UYM12" s="22"/>
      <c r="UYN12" s="22"/>
      <c r="UYO12" s="22"/>
      <c r="UYP12" s="22"/>
      <c r="UYQ12" s="22"/>
      <c r="UYR12" s="22"/>
      <c r="UYS12" s="22"/>
      <c r="UYT12" s="22"/>
      <c r="UYU12" s="22"/>
      <c r="UYV12" s="22"/>
      <c r="UYW12" s="22"/>
      <c r="UYX12" s="22"/>
      <c r="UYY12" s="22"/>
      <c r="UYZ12" s="22"/>
      <c r="UZA12" s="22"/>
      <c r="UZB12" s="22"/>
      <c r="UZC12" s="22"/>
      <c r="UZD12" s="22"/>
      <c r="UZE12" s="22"/>
      <c r="UZF12" s="22"/>
      <c r="UZG12" s="22"/>
      <c r="UZH12" s="22"/>
      <c r="UZI12" s="22"/>
      <c r="UZJ12" s="22"/>
      <c r="UZK12" s="22"/>
      <c r="UZL12" s="22"/>
      <c r="UZM12" s="22"/>
      <c r="UZN12" s="22"/>
      <c r="UZO12" s="22"/>
      <c r="UZP12" s="22"/>
      <c r="UZQ12" s="22"/>
      <c r="UZR12" s="22"/>
      <c r="UZS12" s="22"/>
      <c r="UZT12" s="22"/>
      <c r="UZU12" s="22"/>
      <c r="UZV12" s="22"/>
      <c r="UZW12" s="22"/>
      <c r="UZX12" s="22"/>
      <c r="UZY12" s="22"/>
      <c r="UZZ12" s="22"/>
      <c r="VAA12" s="22"/>
      <c r="VAB12" s="22"/>
      <c r="VAC12" s="22"/>
      <c r="VAD12" s="22"/>
      <c r="VAE12" s="22"/>
      <c r="VAF12" s="22"/>
      <c r="VAG12" s="22"/>
      <c r="VAH12" s="22"/>
      <c r="VAI12" s="22"/>
      <c r="VAJ12" s="22"/>
      <c r="VAK12" s="22"/>
      <c r="VAL12" s="22"/>
      <c r="VAM12" s="22"/>
      <c r="VAN12" s="22"/>
      <c r="VAO12" s="22"/>
      <c r="VAP12" s="22"/>
      <c r="VAQ12" s="22"/>
      <c r="VAR12" s="22"/>
      <c r="VAS12" s="22"/>
      <c r="VAT12" s="22"/>
      <c r="VAU12" s="22"/>
      <c r="VAV12" s="22"/>
      <c r="VAW12" s="22"/>
      <c r="VAX12" s="22"/>
      <c r="VAY12" s="22"/>
      <c r="VAZ12" s="22"/>
      <c r="VBA12" s="22"/>
      <c r="VBB12" s="22"/>
      <c r="VBC12" s="22"/>
      <c r="VBD12" s="22"/>
      <c r="VBE12" s="22"/>
      <c r="VBF12" s="22"/>
      <c r="VBG12" s="22"/>
      <c r="VBH12" s="22"/>
      <c r="VBI12" s="22"/>
      <c r="VBJ12" s="22"/>
      <c r="VBK12" s="22"/>
      <c r="VBL12" s="22"/>
      <c r="VBM12" s="22"/>
      <c r="VBN12" s="22"/>
      <c r="VBO12" s="22"/>
      <c r="VBP12" s="22"/>
      <c r="VBQ12" s="22"/>
      <c r="VBR12" s="22"/>
      <c r="VBS12" s="22"/>
      <c r="VBT12" s="22"/>
      <c r="VBU12" s="22"/>
      <c r="VBV12" s="22"/>
      <c r="VBW12" s="22"/>
      <c r="VBX12" s="22"/>
      <c r="VBY12" s="22"/>
      <c r="VBZ12" s="22"/>
      <c r="VCA12" s="22"/>
      <c r="VCB12" s="22"/>
      <c r="VCC12" s="22"/>
      <c r="VCD12" s="22"/>
      <c r="VCE12" s="22"/>
      <c r="VCF12" s="22"/>
      <c r="VCG12" s="22"/>
      <c r="VCH12" s="22"/>
      <c r="VCI12" s="22"/>
      <c r="VCJ12" s="22"/>
      <c r="VCK12" s="22"/>
      <c r="VCL12" s="22"/>
      <c r="VCM12" s="22"/>
      <c r="VCN12" s="22"/>
      <c r="VCO12" s="22"/>
      <c r="VCP12" s="22"/>
      <c r="VCQ12" s="22"/>
      <c r="VCR12" s="22"/>
      <c r="VCS12" s="22"/>
      <c r="VCT12" s="22"/>
      <c r="VCU12" s="22"/>
      <c r="VCV12" s="22"/>
      <c r="VCW12" s="22"/>
      <c r="VCX12" s="22"/>
      <c r="VCY12" s="22"/>
      <c r="VCZ12" s="22"/>
      <c r="VDA12" s="22"/>
      <c r="VDB12" s="22"/>
      <c r="VDC12" s="22"/>
      <c r="VDD12" s="22"/>
      <c r="VDE12" s="22"/>
      <c r="VDF12" s="22"/>
      <c r="VDG12" s="22"/>
      <c r="VDH12" s="22"/>
      <c r="VDI12" s="22"/>
      <c r="VDJ12" s="22"/>
      <c r="VDK12" s="22"/>
      <c r="VDL12" s="22"/>
      <c r="VDM12" s="22"/>
      <c r="VDN12" s="22"/>
      <c r="VDO12" s="22"/>
      <c r="VDP12" s="22"/>
      <c r="VDQ12" s="22"/>
      <c r="VDR12" s="22"/>
      <c r="VDS12" s="22"/>
      <c r="VDT12" s="22"/>
      <c r="VDU12" s="22"/>
      <c r="VDV12" s="22"/>
      <c r="VDW12" s="22"/>
      <c r="VDX12" s="22"/>
      <c r="VDY12" s="22"/>
      <c r="VDZ12" s="22"/>
      <c r="VEA12" s="22"/>
      <c r="VEB12" s="22"/>
      <c r="VEC12" s="22"/>
      <c r="VED12" s="22"/>
      <c r="VEE12" s="22"/>
      <c r="VEF12" s="22"/>
      <c r="VEG12" s="22"/>
      <c r="VEH12" s="22"/>
      <c r="VEI12" s="22"/>
      <c r="VEJ12" s="22"/>
      <c r="VEK12" s="22"/>
      <c r="VEL12" s="22"/>
      <c r="VEM12" s="22"/>
      <c r="VEN12" s="22"/>
      <c r="VEO12" s="22"/>
      <c r="VEP12" s="22"/>
      <c r="VEQ12" s="22"/>
      <c r="VER12" s="22"/>
      <c r="VES12" s="22"/>
      <c r="VET12" s="22"/>
      <c r="VEU12" s="22"/>
      <c r="VEV12" s="22"/>
      <c r="VEW12" s="22"/>
      <c r="VEX12" s="22"/>
      <c r="VEY12" s="22"/>
      <c r="VEZ12" s="22"/>
      <c r="VFA12" s="22"/>
      <c r="VFB12" s="22"/>
      <c r="VFC12" s="22"/>
      <c r="VFD12" s="22"/>
      <c r="VFE12" s="22"/>
      <c r="VFF12" s="22"/>
      <c r="VFG12" s="22"/>
      <c r="VFH12" s="22"/>
      <c r="VFI12" s="22"/>
      <c r="VFJ12" s="22"/>
      <c r="VFK12" s="22"/>
      <c r="VFL12" s="22"/>
      <c r="VFM12" s="22"/>
      <c r="VFN12" s="22"/>
      <c r="VFO12" s="22"/>
      <c r="VFP12" s="22"/>
      <c r="VFQ12" s="22"/>
      <c r="VFR12" s="22"/>
      <c r="VFS12" s="22"/>
      <c r="VFT12" s="22"/>
      <c r="VFU12" s="22"/>
      <c r="VFV12" s="22"/>
      <c r="VFW12" s="22"/>
      <c r="VFX12" s="22"/>
      <c r="VFY12" s="22"/>
      <c r="VFZ12" s="22"/>
      <c r="VGA12" s="22"/>
      <c r="VGB12" s="22"/>
      <c r="VGC12" s="22"/>
      <c r="VGD12" s="22"/>
      <c r="VGE12" s="22"/>
      <c r="VGF12" s="22"/>
      <c r="VGG12" s="22"/>
      <c r="VGH12" s="22"/>
      <c r="VGI12" s="22"/>
      <c r="VGJ12" s="22"/>
      <c r="VGK12" s="22"/>
      <c r="VGL12" s="22"/>
      <c r="VGM12" s="22"/>
      <c r="VGN12" s="22"/>
      <c r="VGO12" s="22"/>
      <c r="VGP12" s="22"/>
      <c r="VGQ12" s="22"/>
      <c r="VGR12" s="22"/>
      <c r="VGS12" s="22"/>
      <c r="VGT12" s="22"/>
      <c r="VGU12" s="22"/>
      <c r="VGV12" s="22"/>
      <c r="VGW12" s="22"/>
      <c r="VGX12" s="22"/>
      <c r="VGY12" s="22"/>
      <c r="VGZ12" s="22"/>
      <c r="VHA12" s="22"/>
      <c r="VHB12" s="22"/>
      <c r="VHC12" s="22"/>
      <c r="VHD12" s="22"/>
      <c r="VHE12" s="22"/>
      <c r="VHF12" s="22"/>
      <c r="VHG12" s="22"/>
      <c r="VHH12" s="22"/>
      <c r="VHI12" s="22"/>
      <c r="VHJ12" s="22"/>
      <c r="VHK12" s="22"/>
      <c r="VHL12" s="22"/>
      <c r="VHM12" s="22"/>
      <c r="VHN12" s="22"/>
      <c r="VHO12" s="22"/>
      <c r="VHP12" s="22"/>
      <c r="VHQ12" s="22"/>
      <c r="VHR12" s="22"/>
      <c r="VHS12" s="22"/>
      <c r="VHT12" s="22"/>
      <c r="VHU12" s="22"/>
      <c r="VHV12" s="22"/>
      <c r="VHW12" s="22"/>
      <c r="VHX12" s="22"/>
      <c r="VHY12" s="22"/>
      <c r="VHZ12" s="22"/>
      <c r="VIA12" s="22"/>
      <c r="VIB12" s="22"/>
      <c r="VIC12" s="22"/>
      <c r="VID12" s="22"/>
      <c r="VIE12" s="22"/>
      <c r="VIF12" s="22"/>
      <c r="VIG12" s="22"/>
      <c r="VIH12" s="22"/>
      <c r="VII12" s="22"/>
      <c r="VIJ12" s="22"/>
      <c r="VIK12" s="22"/>
      <c r="VIL12" s="22"/>
      <c r="VIM12" s="22"/>
      <c r="VIN12" s="22"/>
      <c r="VIO12" s="22"/>
      <c r="VIP12" s="22"/>
      <c r="VIQ12" s="22"/>
      <c r="VIR12" s="22"/>
      <c r="VIS12" s="22"/>
      <c r="VIT12" s="22"/>
      <c r="VIU12" s="22"/>
      <c r="VIV12" s="22"/>
      <c r="VIW12" s="22"/>
      <c r="VIX12" s="22"/>
      <c r="VIY12" s="22"/>
      <c r="VIZ12" s="22"/>
      <c r="VJA12" s="22"/>
      <c r="VJB12" s="22"/>
      <c r="VJC12" s="22"/>
      <c r="VJD12" s="22"/>
      <c r="VJE12" s="22"/>
      <c r="VJF12" s="22"/>
      <c r="VJG12" s="22"/>
      <c r="VJH12" s="22"/>
      <c r="VJI12" s="22"/>
      <c r="VJJ12" s="22"/>
      <c r="VJK12" s="22"/>
      <c r="VJL12" s="22"/>
      <c r="VJM12" s="22"/>
      <c r="VJN12" s="22"/>
      <c r="VJO12" s="22"/>
      <c r="VJP12" s="22"/>
      <c r="VJQ12" s="22"/>
      <c r="VJR12" s="22"/>
      <c r="VJS12" s="22"/>
      <c r="VJT12" s="22"/>
      <c r="VJU12" s="22"/>
      <c r="VJV12" s="22"/>
      <c r="VJW12" s="22"/>
      <c r="VJX12" s="22"/>
      <c r="VJY12" s="22"/>
      <c r="VJZ12" s="22"/>
      <c r="VKA12" s="22"/>
      <c r="VKB12" s="22"/>
      <c r="VKC12" s="22"/>
      <c r="VKD12" s="22"/>
      <c r="VKE12" s="22"/>
      <c r="VKF12" s="22"/>
      <c r="VKG12" s="22"/>
      <c r="VKH12" s="22"/>
      <c r="VKI12" s="22"/>
      <c r="VKJ12" s="22"/>
      <c r="VKK12" s="22"/>
      <c r="VKL12" s="22"/>
      <c r="VKM12" s="22"/>
      <c r="VKN12" s="22"/>
      <c r="VKO12" s="22"/>
      <c r="VKP12" s="22"/>
      <c r="VKQ12" s="22"/>
      <c r="VKR12" s="22"/>
      <c r="VKS12" s="22"/>
      <c r="VKT12" s="22"/>
      <c r="VKU12" s="22"/>
      <c r="VKV12" s="22"/>
      <c r="VKW12" s="22"/>
      <c r="VKX12" s="22"/>
      <c r="VKY12" s="22"/>
      <c r="VKZ12" s="22"/>
      <c r="VLA12" s="22"/>
      <c r="VLB12" s="22"/>
      <c r="VLC12" s="22"/>
      <c r="VLD12" s="22"/>
      <c r="VLE12" s="22"/>
      <c r="VLF12" s="22"/>
      <c r="VLG12" s="22"/>
      <c r="VLH12" s="22"/>
      <c r="VLI12" s="22"/>
      <c r="VLJ12" s="22"/>
      <c r="VLK12" s="22"/>
      <c r="VLL12" s="22"/>
      <c r="VLM12" s="22"/>
      <c r="VLN12" s="22"/>
      <c r="VLO12" s="22"/>
      <c r="VLP12" s="22"/>
      <c r="VLQ12" s="22"/>
      <c r="VLR12" s="22"/>
      <c r="VLS12" s="22"/>
      <c r="VLT12" s="22"/>
      <c r="VLU12" s="22"/>
      <c r="VLV12" s="22"/>
      <c r="VLW12" s="22"/>
      <c r="VLX12" s="22"/>
      <c r="VLY12" s="22"/>
      <c r="VLZ12" s="22"/>
      <c r="VMA12" s="22"/>
      <c r="VMB12" s="22"/>
      <c r="VMC12" s="22"/>
      <c r="VMD12" s="22"/>
      <c r="VME12" s="22"/>
      <c r="VMF12" s="22"/>
      <c r="VMG12" s="22"/>
      <c r="VMH12" s="22"/>
      <c r="VMI12" s="22"/>
      <c r="VMJ12" s="22"/>
      <c r="VMK12" s="22"/>
      <c r="VML12" s="22"/>
      <c r="VMM12" s="22"/>
      <c r="VMN12" s="22"/>
      <c r="VMO12" s="22"/>
      <c r="VMP12" s="22"/>
      <c r="VMQ12" s="22"/>
      <c r="VMR12" s="22"/>
      <c r="VMS12" s="22"/>
      <c r="VMT12" s="22"/>
      <c r="VMU12" s="22"/>
      <c r="VMV12" s="22"/>
      <c r="VMW12" s="22"/>
      <c r="VMX12" s="22"/>
      <c r="VMY12" s="22"/>
      <c r="VMZ12" s="22"/>
      <c r="VNA12" s="22"/>
      <c r="VNB12" s="22"/>
      <c r="VNC12" s="22"/>
      <c r="VND12" s="22"/>
      <c r="VNE12" s="22"/>
      <c r="VNF12" s="22"/>
      <c r="VNG12" s="22"/>
      <c r="VNH12" s="22"/>
      <c r="VNI12" s="22"/>
      <c r="VNJ12" s="22"/>
      <c r="VNK12" s="22"/>
      <c r="VNL12" s="22"/>
      <c r="VNM12" s="22"/>
      <c r="VNN12" s="22"/>
      <c r="VNO12" s="22"/>
      <c r="VNP12" s="22"/>
      <c r="VNQ12" s="22"/>
      <c r="VNR12" s="22"/>
      <c r="VNS12" s="22"/>
      <c r="VNT12" s="22"/>
      <c r="VNU12" s="22"/>
      <c r="VNV12" s="22"/>
      <c r="VNW12" s="22"/>
      <c r="VNX12" s="22"/>
      <c r="VNY12" s="22"/>
      <c r="VNZ12" s="22"/>
      <c r="VOA12" s="22"/>
      <c r="VOB12" s="22"/>
      <c r="VOC12" s="22"/>
      <c r="VOD12" s="22"/>
      <c r="VOE12" s="22"/>
      <c r="VOF12" s="22"/>
      <c r="VOG12" s="22"/>
      <c r="VOH12" s="22"/>
      <c r="VOI12" s="22"/>
      <c r="VOJ12" s="22"/>
      <c r="VOK12" s="22"/>
      <c r="VOL12" s="22"/>
      <c r="VOM12" s="22"/>
      <c r="VON12" s="22"/>
      <c r="VOO12" s="22"/>
      <c r="VOP12" s="22"/>
      <c r="VOQ12" s="22"/>
      <c r="VOR12" s="22"/>
      <c r="VOS12" s="22"/>
      <c r="VOT12" s="22"/>
      <c r="VOU12" s="22"/>
      <c r="VOV12" s="22"/>
      <c r="VOW12" s="22"/>
      <c r="VOX12" s="22"/>
      <c r="VOY12" s="22"/>
      <c r="VOZ12" s="22"/>
      <c r="VPA12" s="22"/>
      <c r="VPB12" s="22"/>
      <c r="VPC12" s="22"/>
      <c r="VPD12" s="22"/>
      <c r="VPE12" s="22"/>
      <c r="VPF12" s="22"/>
      <c r="VPG12" s="22"/>
      <c r="VPH12" s="22"/>
      <c r="VPI12" s="22"/>
      <c r="VPJ12" s="22"/>
      <c r="VPK12" s="22"/>
      <c r="VPL12" s="22"/>
      <c r="VPM12" s="22"/>
      <c r="VPN12" s="22"/>
      <c r="VPO12" s="22"/>
      <c r="VPP12" s="22"/>
      <c r="VPQ12" s="22"/>
      <c r="VPR12" s="22"/>
      <c r="VPS12" s="22"/>
      <c r="VPT12" s="22"/>
      <c r="VPU12" s="22"/>
      <c r="VPV12" s="22"/>
      <c r="VPW12" s="22"/>
      <c r="VPX12" s="22"/>
      <c r="VPY12" s="22"/>
      <c r="VPZ12" s="22"/>
      <c r="VQA12" s="22"/>
      <c r="VQB12" s="22"/>
      <c r="VQC12" s="22"/>
      <c r="VQD12" s="22"/>
      <c r="VQE12" s="22"/>
      <c r="VQF12" s="22"/>
      <c r="VQG12" s="22"/>
      <c r="VQH12" s="22"/>
      <c r="VQI12" s="22"/>
      <c r="VQJ12" s="22"/>
      <c r="VQK12" s="22"/>
      <c r="VQL12" s="22"/>
      <c r="VQM12" s="22"/>
      <c r="VQN12" s="22"/>
      <c r="VQO12" s="22"/>
      <c r="VQP12" s="22"/>
      <c r="VQQ12" s="22"/>
      <c r="VQR12" s="22"/>
      <c r="VQS12" s="22"/>
      <c r="VQT12" s="22"/>
      <c r="VQU12" s="22"/>
      <c r="VQV12" s="22"/>
      <c r="VQW12" s="22"/>
      <c r="VQX12" s="22"/>
      <c r="VQY12" s="22"/>
      <c r="VQZ12" s="22"/>
      <c r="VRA12" s="22"/>
      <c r="VRB12" s="22"/>
      <c r="VRC12" s="22"/>
      <c r="VRD12" s="22"/>
      <c r="VRE12" s="22"/>
      <c r="VRF12" s="22"/>
      <c r="VRG12" s="22"/>
      <c r="VRH12" s="22"/>
      <c r="VRI12" s="22"/>
      <c r="VRJ12" s="22"/>
      <c r="VRK12" s="22"/>
      <c r="VRL12" s="22"/>
      <c r="VRM12" s="22"/>
      <c r="VRN12" s="22"/>
      <c r="VRO12" s="22"/>
      <c r="VRP12" s="22"/>
      <c r="VRQ12" s="22"/>
      <c r="VRR12" s="22"/>
      <c r="VRS12" s="22"/>
      <c r="VRT12" s="22"/>
      <c r="VRU12" s="22"/>
      <c r="VRV12" s="22"/>
      <c r="VRW12" s="22"/>
      <c r="VRX12" s="22"/>
      <c r="VRY12" s="22"/>
      <c r="VRZ12" s="22"/>
      <c r="VSA12" s="22"/>
      <c r="VSB12" s="22"/>
      <c r="VSC12" s="22"/>
      <c r="VSD12" s="22"/>
      <c r="VSE12" s="22"/>
      <c r="VSF12" s="22"/>
      <c r="VSG12" s="22"/>
      <c r="VSH12" s="22"/>
      <c r="VSI12" s="22"/>
      <c r="VSJ12" s="22"/>
      <c r="VSK12" s="22"/>
      <c r="VSL12" s="22"/>
      <c r="VSM12" s="22"/>
      <c r="VSN12" s="22"/>
      <c r="VSO12" s="22"/>
      <c r="VSP12" s="22"/>
      <c r="VSQ12" s="22"/>
      <c r="VSR12" s="22"/>
      <c r="VSS12" s="22"/>
      <c r="VST12" s="22"/>
      <c r="VSU12" s="22"/>
      <c r="VSV12" s="22"/>
      <c r="VSW12" s="22"/>
      <c r="VSX12" s="22"/>
      <c r="VSY12" s="22"/>
      <c r="VSZ12" s="22"/>
      <c r="VTA12" s="22"/>
      <c r="VTB12" s="22"/>
      <c r="VTC12" s="22"/>
      <c r="VTD12" s="22"/>
      <c r="VTE12" s="22"/>
      <c r="VTF12" s="22"/>
      <c r="VTG12" s="22"/>
      <c r="VTH12" s="22"/>
      <c r="VTI12" s="22"/>
      <c r="VTJ12" s="22"/>
      <c r="VTK12" s="22"/>
      <c r="VTL12" s="22"/>
      <c r="VTM12" s="22"/>
      <c r="VTN12" s="22"/>
      <c r="VTO12" s="22"/>
      <c r="VTP12" s="22"/>
      <c r="VTQ12" s="22"/>
      <c r="VTR12" s="22"/>
      <c r="VTS12" s="22"/>
      <c r="VTT12" s="22"/>
      <c r="VTU12" s="22"/>
      <c r="VTV12" s="22"/>
      <c r="VTW12" s="22"/>
      <c r="VTX12" s="22"/>
      <c r="VTY12" s="22"/>
      <c r="VTZ12" s="22"/>
      <c r="VUA12" s="22"/>
      <c r="VUB12" s="22"/>
      <c r="VUC12" s="22"/>
      <c r="VUD12" s="22"/>
      <c r="VUE12" s="22"/>
      <c r="VUF12" s="22"/>
      <c r="VUG12" s="22"/>
      <c r="VUH12" s="22"/>
      <c r="VUI12" s="22"/>
      <c r="VUJ12" s="22"/>
      <c r="VUK12" s="22"/>
      <c r="VUL12" s="22"/>
      <c r="VUM12" s="22"/>
      <c r="VUN12" s="22"/>
      <c r="VUO12" s="22"/>
      <c r="VUP12" s="22"/>
      <c r="VUQ12" s="22"/>
      <c r="VUR12" s="22"/>
      <c r="VUS12" s="22"/>
      <c r="VUT12" s="22"/>
      <c r="VUU12" s="22"/>
      <c r="VUV12" s="22"/>
      <c r="VUW12" s="22"/>
      <c r="VUX12" s="22"/>
      <c r="VUY12" s="22"/>
      <c r="VUZ12" s="22"/>
      <c r="VVA12" s="22"/>
      <c r="VVB12" s="22"/>
      <c r="VVC12" s="22"/>
      <c r="VVD12" s="22"/>
      <c r="VVE12" s="22"/>
      <c r="VVF12" s="22"/>
      <c r="VVG12" s="22"/>
      <c r="VVH12" s="22"/>
      <c r="VVI12" s="22"/>
      <c r="VVJ12" s="22"/>
      <c r="VVK12" s="22"/>
      <c r="VVL12" s="22"/>
      <c r="VVM12" s="22"/>
      <c r="VVN12" s="22"/>
      <c r="VVO12" s="22"/>
      <c r="VVP12" s="22"/>
      <c r="VVQ12" s="22"/>
      <c r="VVR12" s="22"/>
      <c r="VVS12" s="22"/>
      <c r="VVT12" s="22"/>
      <c r="VVU12" s="22"/>
      <c r="VVV12" s="22"/>
      <c r="VVW12" s="22"/>
      <c r="VVX12" s="22"/>
      <c r="VVY12" s="22"/>
      <c r="VVZ12" s="22"/>
      <c r="VWA12" s="22"/>
      <c r="VWB12" s="22"/>
      <c r="VWC12" s="22"/>
      <c r="VWD12" s="22"/>
      <c r="VWE12" s="22"/>
      <c r="VWF12" s="22"/>
      <c r="VWG12" s="22"/>
      <c r="VWH12" s="22"/>
      <c r="VWI12" s="22"/>
      <c r="VWJ12" s="22"/>
      <c r="VWK12" s="22"/>
      <c r="VWL12" s="22"/>
      <c r="VWM12" s="22"/>
      <c r="VWN12" s="22"/>
      <c r="VWO12" s="22"/>
      <c r="VWP12" s="22"/>
      <c r="VWQ12" s="22"/>
      <c r="VWR12" s="22"/>
      <c r="VWS12" s="22"/>
      <c r="VWT12" s="22"/>
      <c r="VWU12" s="22"/>
      <c r="VWV12" s="22"/>
      <c r="VWW12" s="22"/>
      <c r="VWX12" s="22"/>
      <c r="VWY12" s="22"/>
      <c r="VWZ12" s="22"/>
      <c r="VXA12" s="22"/>
      <c r="VXB12" s="22"/>
      <c r="VXC12" s="22"/>
      <c r="VXD12" s="22"/>
      <c r="VXE12" s="22"/>
      <c r="VXF12" s="22"/>
      <c r="VXG12" s="22"/>
      <c r="VXH12" s="22"/>
      <c r="VXI12" s="22"/>
      <c r="VXJ12" s="22"/>
      <c r="VXK12" s="22"/>
      <c r="VXL12" s="22"/>
      <c r="VXM12" s="22"/>
      <c r="VXN12" s="22"/>
      <c r="VXO12" s="22"/>
      <c r="VXP12" s="22"/>
      <c r="VXQ12" s="22"/>
      <c r="VXR12" s="22"/>
      <c r="VXS12" s="22"/>
      <c r="VXT12" s="22"/>
      <c r="VXU12" s="22"/>
      <c r="VXV12" s="22"/>
      <c r="VXW12" s="22"/>
      <c r="VXX12" s="22"/>
      <c r="VXY12" s="22"/>
      <c r="VXZ12" s="22"/>
      <c r="VYA12" s="22"/>
      <c r="VYB12" s="22"/>
      <c r="VYC12" s="22"/>
      <c r="VYD12" s="22"/>
      <c r="VYE12" s="22"/>
      <c r="VYF12" s="22"/>
      <c r="VYG12" s="22"/>
      <c r="VYH12" s="22"/>
      <c r="VYI12" s="22"/>
      <c r="VYJ12" s="22"/>
      <c r="VYK12" s="22"/>
      <c r="VYL12" s="22"/>
      <c r="VYM12" s="22"/>
      <c r="VYN12" s="22"/>
      <c r="VYO12" s="22"/>
      <c r="VYP12" s="22"/>
      <c r="VYQ12" s="22"/>
      <c r="VYR12" s="22"/>
      <c r="VYS12" s="22"/>
      <c r="VYT12" s="22"/>
      <c r="VYU12" s="22"/>
      <c r="VYV12" s="22"/>
      <c r="VYW12" s="22"/>
      <c r="VYX12" s="22"/>
      <c r="VYY12" s="22"/>
      <c r="VYZ12" s="22"/>
      <c r="VZA12" s="22"/>
      <c r="VZB12" s="22"/>
      <c r="VZC12" s="22"/>
      <c r="VZD12" s="22"/>
      <c r="VZE12" s="22"/>
      <c r="VZF12" s="22"/>
      <c r="VZG12" s="22"/>
      <c r="VZH12" s="22"/>
      <c r="VZI12" s="22"/>
      <c r="VZJ12" s="22"/>
      <c r="VZK12" s="22"/>
      <c r="VZL12" s="22"/>
      <c r="VZM12" s="22"/>
      <c r="VZN12" s="22"/>
      <c r="VZO12" s="22"/>
      <c r="VZP12" s="22"/>
      <c r="VZQ12" s="22"/>
      <c r="VZR12" s="22"/>
      <c r="VZS12" s="22"/>
      <c r="VZT12" s="22"/>
      <c r="VZU12" s="22"/>
      <c r="VZV12" s="22"/>
      <c r="VZW12" s="22"/>
      <c r="VZX12" s="22"/>
      <c r="VZY12" s="22"/>
      <c r="VZZ12" s="22"/>
      <c r="WAA12" s="22"/>
      <c r="WAB12" s="22"/>
      <c r="WAC12" s="22"/>
      <c r="WAD12" s="22"/>
      <c r="WAE12" s="22"/>
      <c r="WAF12" s="22"/>
      <c r="WAG12" s="22"/>
      <c r="WAH12" s="22"/>
      <c r="WAI12" s="22"/>
      <c r="WAJ12" s="22"/>
      <c r="WAK12" s="22"/>
      <c r="WAL12" s="22"/>
      <c r="WAM12" s="22"/>
      <c r="WAN12" s="22"/>
      <c r="WAO12" s="22"/>
      <c r="WAP12" s="22"/>
      <c r="WAQ12" s="22"/>
      <c r="WAR12" s="22"/>
      <c r="WAS12" s="22"/>
      <c r="WAT12" s="22"/>
      <c r="WAU12" s="22"/>
      <c r="WAV12" s="22"/>
      <c r="WAW12" s="22"/>
      <c r="WAX12" s="22"/>
      <c r="WAY12" s="22"/>
      <c r="WAZ12" s="22"/>
      <c r="WBA12" s="22"/>
      <c r="WBB12" s="22"/>
      <c r="WBC12" s="22"/>
      <c r="WBD12" s="22"/>
      <c r="WBE12" s="22"/>
      <c r="WBF12" s="22"/>
      <c r="WBG12" s="22"/>
      <c r="WBH12" s="22"/>
      <c r="WBI12" s="22"/>
      <c r="WBJ12" s="22"/>
      <c r="WBK12" s="22"/>
      <c r="WBL12" s="22"/>
      <c r="WBM12" s="22"/>
      <c r="WBN12" s="22"/>
      <c r="WBO12" s="22"/>
      <c r="WBP12" s="22"/>
      <c r="WBQ12" s="22"/>
      <c r="WBR12" s="22"/>
      <c r="WBS12" s="22"/>
      <c r="WBT12" s="22"/>
      <c r="WBU12" s="22"/>
      <c r="WBV12" s="22"/>
      <c r="WBW12" s="22"/>
      <c r="WBX12" s="22"/>
      <c r="WBY12" s="22"/>
      <c r="WBZ12" s="22"/>
      <c r="WCA12" s="22"/>
      <c r="WCB12" s="22"/>
      <c r="WCC12" s="22"/>
      <c r="WCD12" s="22"/>
      <c r="WCE12" s="22"/>
      <c r="WCF12" s="22"/>
      <c r="WCG12" s="22"/>
      <c r="WCH12" s="22"/>
      <c r="WCI12" s="22"/>
      <c r="WCJ12" s="22"/>
      <c r="WCK12" s="22"/>
      <c r="WCL12" s="22"/>
      <c r="WCM12" s="22"/>
      <c r="WCN12" s="22"/>
      <c r="WCO12" s="22"/>
      <c r="WCP12" s="22"/>
      <c r="WCQ12" s="22"/>
      <c r="WCR12" s="22"/>
      <c r="WCS12" s="22"/>
      <c r="WCT12" s="22"/>
      <c r="WCU12" s="22"/>
      <c r="WCV12" s="22"/>
      <c r="WCW12" s="22"/>
      <c r="WCX12" s="22"/>
      <c r="WCY12" s="22"/>
      <c r="WCZ12" s="22"/>
      <c r="WDA12" s="22"/>
      <c r="WDB12" s="22"/>
      <c r="WDC12" s="22"/>
      <c r="WDD12" s="22"/>
      <c r="WDE12" s="22"/>
      <c r="WDF12" s="22"/>
      <c r="WDG12" s="22"/>
      <c r="WDH12" s="22"/>
      <c r="WDI12" s="22"/>
      <c r="WDJ12" s="22"/>
      <c r="WDK12" s="22"/>
      <c r="WDL12" s="22"/>
      <c r="WDM12" s="22"/>
      <c r="WDN12" s="22"/>
      <c r="WDO12" s="22"/>
      <c r="WDP12" s="22"/>
      <c r="WDQ12" s="22"/>
      <c r="WDR12" s="22"/>
      <c r="WDS12" s="22"/>
      <c r="WDT12" s="22"/>
      <c r="WDU12" s="22"/>
      <c r="WDV12" s="22"/>
      <c r="WDW12" s="22"/>
      <c r="WDX12" s="22"/>
      <c r="WDY12" s="22"/>
      <c r="WDZ12" s="22"/>
      <c r="WEA12" s="22"/>
      <c r="WEB12" s="22"/>
      <c r="WEC12" s="22"/>
      <c r="WED12" s="22"/>
      <c r="WEE12" s="22"/>
      <c r="WEF12" s="22"/>
      <c r="WEG12" s="22"/>
      <c r="WEH12" s="22"/>
      <c r="WEI12" s="22"/>
      <c r="WEJ12" s="22"/>
      <c r="WEK12" s="22"/>
      <c r="WEL12" s="22"/>
      <c r="WEM12" s="22"/>
      <c r="WEN12" s="22"/>
      <c r="WEO12" s="22"/>
      <c r="WEP12" s="22"/>
      <c r="WEQ12" s="22"/>
      <c r="WER12" s="22"/>
      <c r="WES12" s="22"/>
      <c r="WET12" s="22"/>
      <c r="WEU12" s="22"/>
      <c r="WEV12" s="22"/>
      <c r="WEW12" s="22"/>
      <c r="WEX12" s="22"/>
      <c r="WEY12" s="22"/>
      <c r="WEZ12" s="22"/>
      <c r="WFA12" s="22"/>
      <c r="WFB12" s="22"/>
      <c r="WFC12" s="22"/>
      <c r="WFD12" s="22"/>
      <c r="WFE12" s="22"/>
      <c r="WFF12" s="22"/>
      <c r="WFG12" s="22"/>
      <c r="WFH12" s="22"/>
      <c r="WFI12" s="22"/>
      <c r="WFJ12" s="22"/>
      <c r="WFK12" s="22"/>
      <c r="WFL12" s="22"/>
      <c r="WFM12" s="22"/>
      <c r="WFN12" s="22"/>
      <c r="WFO12" s="22"/>
      <c r="WFP12" s="22"/>
      <c r="WFQ12" s="22"/>
      <c r="WFR12" s="22"/>
      <c r="WFS12" s="22"/>
      <c r="WFT12" s="22"/>
      <c r="WFU12" s="22"/>
      <c r="WFV12" s="22"/>
      <c r="WFW12" s="22"/>
      <c r="WFX12" s="22"/>
      <c r="WFY12" s="22"/>
      <c r="WFZ12" s="22"/>
      <c r="WGA12" s="22"/>
      <c r="WGB12" s="22"/>
      <c r="WGC12" s="22"/>
      <c r="WGD12" s="22"/>
      <c r="WGE12" s="22"/>
      <c r="WGF12" s="22"/>
      <c r="WGG12" s="22"/>
      <c r="WGH12" s="22"/>
      <c r="WGI12" s="22"/>
      <c r="WGJ12" s="22"/>
      <c r="WGK12" s="22"/>
      <c r="WGL12" s="22"/>
      <c r="WGM12" s="22"/>
      <c r="WGN12" s="22"/>
      <c r="WGO12" s="22"/>
      <c r="WGP12" s="22"/>
      <c r="WGQ12" s="22"/>
      <c r="WGR12" s="22"/>
      <c r="WGS12" s="22"/>
      <c r="WGT12" s="22"/>
      <c r="WGU12" s="22"/>
      <c r="WGV12" s="22"/>
      <c r="WGW12" s="22"/>
      <c r="WGX12" s="22"/>
      <c r="WGY12" s="22"/>
      <c r="WGZ12" s="22"/>
      <c r="WHA12" s="22"/>
      <c r="WHB12" s="22"/>
      <c r="WHC12" s="22"/>
      <c r="WHD12" s="22"/>
      <c r="WHE12" s="22"/>
      <c r="WHF12" s="22"/>
      <c r="WHG12" s="22"/>
      <c r="WHH12" s="22"/>
      <c r="WHI12" s="22"/>
      <c r="WHJ12" s="22"/>
      <c r="WHK12" s="22"/>
      <c r="WHL12" s="22"/>
      <c r="WHM12" s="22"/>
      <c r="WHN12" s="22"/>
      <c r="WHO12" s="22"/>
      <c r="WHP12" s="22"/>
      <c r="WHQ12" s="22"/>
      <c r="WHR12" s="22"/>
      <c r="WHS12" s="22"/>
      <c r="WHT12" s="22"/>
      <c r="WHU12" s="22"/>
      <c r="WHV12" s="22"/>
      <c r="WHW12" s="22"/>
      <c r="WHX12" s="22"/>
      <c r="WHY12" s="22"/>
      <c r="WHZ12" s="22"/>
      <c r="WIA12" s="22"/>
      <c r="WIB12" s="22"/>
      <c r="WIC12" s="22"/>
      <c r="WID12" s="22"/>
      <c r="WIE12" s="22"/>
      <c r="WIF12" s="22"/>
      <c r="WIG12" s="22"/>
      <c r="WIH12" s="22"/>
      <c r="WII12" s="22"/>
      <c r="WIJ12" s="22"/>
      <c r="WIK12" s="22"/>
      <c r="WIL12" s="22"/>
      <c r="WIM12" s="22"/>
      <c r="WIN12" s="22"/>
      <c r="WIO12" s="22"/>
      <c r="WIP12" s="22"/>
      <c r="WIQ12" s="22"/>
      <c r="WIR12" s="22"/>
      <c r="WIS12" s="22"/>
      <c r="WIT12" s="22"/>
      <c r="WIU12" s="22"/>
      <c r="WIV12" s="22"/>
      <c r="WIW12" s="22"/>
      <c r="WIX12" s="22"/>
      <c r="WIY12" s="22"/>
      <c r="WIZ12" s="22"/>
      <c r="WJA12" s="22"/>
      <c r="WJB12" s="22"/>
      <c r="WJC12" s="22"/>
      <c r="WJD12" s="22"/>
      <c r="WJE12" s="22"/>
      <c r="WJF12" s="22"/>
      <c r="WJG12" s="22"/>
      <c r="WJH12" s="22"/>
      <c r="WJI12" s="22"/>
      <c r="WJJ12" s="22"/>
      <c r="WJK12" s="22"/>
      <c r="WJL12" s="22"/>
      <c r="WJM12" s="22"/>
      <c r="WJN12" s="22"/>
      <c r="WJO12" s="22"/>
      <c r="WJP12" s="22"/>
      <c r="WJQ12" s="22"/>
      <c r="WJR12" s="22"/>
      <c r="WJS12" s="22"/>
      <c r="WJT12" s="22"/>
      <c r="WJU12" s="22"/>
      <c r="WJV12" s="22"/>
      <c r="WJW12" s="22"/>
      <c r="WJX12" s="22"/>
      <c r="WJY12" s="22"/>
      <c r="WJZ12" s="22"/>
      <c r="WKA12" s="22"/>
      <c r="WKB12" s="22"/>
      <c r="WKC12" s="22"/>
      <c r="WKD12" s="22"/>
      <c r="WKE12" s="22"/>
      <c r="WKF12" s="22"/>
      <c r="WKG12" s="22"/>
      <c r="WKH12" s="22"/>
      <c r="WKI12" s="22"/>
      <c r="WKJ12" s="22"/>
      <c r="WKK12" s="22"/>
      <c r="WKL12" s="22"/>
      <c r="WKM12" s="22"/>
      <c r="WKN12" s="22"/>
      <c r="WKO12" s="22"/>
      <c r="WKP12" s="22"/>
      <c r="WKQ12" s="22"/>
      <c r="WKR12" s="22"/>
      <c r="WKS12" s="22"/>
      <c r="WKT12" s="22"/>
      <c r="WKU12" s="22"/>
      <c r="WKV12" s="22"/>
      <c r="WKW12" s="22"/>
      <c r="WKX12" s="22"/>
      <c r="WKY12" s="22"/>
      <c r="WKZ12" s="22"/>
      <c r="WLA12" s="22"/>
      <c r="WLB12" s="22"/>
      <c r="WLC12" s="22"/>
      <c r="WLD12" s="22"/>
      <c r="WLE12" s="22"/>
      <c r="WLF12" s="22"/>
      <c r="WLG12" s="22"/>
      <c r="WLH12" s="22"/>
      <c r="WLI12" s="22"/>
      <c r="WLJ12" s="22"/>
      <c r="WLK12" s="22"/>
      <c r="WLL12" s="22"/>
      <c r="WLM12" s="22"/>
      <c r="WLN12" s="22"/>
      <c r="WLO12" s="22"/>
      <c r="WLP12" s="22"/>
      <c r="WLQ12" s="22"/>
      <c r="WLR12" s="22"/>
      <c r="WLS12" s="22"/>
      <c r="WLT12" s="22"/>
      <c r="WLU12" s="22"/>
      <c r="WLV12" s="22"/>
      <c r="WLW12" s="22"/>
      <c r="WLX12" s="22"/>
      <c r="WLY12" s="22"/>
      <c r="WLZ12" s="22"/>
      <c r="WMA12" s="22"/>
      <c r="WMB12" s="22"/>
      <c r="WMC12" s="22"/>
      <c r="WMD12" s="22"/>
      <c r="WME12" s="22"/>
      <c r="WMF12" s="22"/>
      <c r="WMG12" s="22"/>
      <c r="WMH12" s="22"/>
      <c r="WMI12" s="22"/>
      <c r="WMJ12" s="22"/>
      <c r="WMK12" s="22"/>
      <c r="WML12" s="22"/>
      <c r="WMM12" s="22"/>
      <c r="WMN12" s="22"/>
      <c r="WMO12" s="22"/>
      <c r="WMP12" s="22"/>
      <c r="WMQ12" s="22"/>
      <c r="WMR12" s="22"/>
      <c r="WMS12" s="22"/>
      <c r="WMT12" s="22"/>
      <c r="WMU12" s="22"/>
      <c r="WMV12" s="22"/>
      <c r="WMW12" s="22"/>
      <c r="WMX12" s="22"/>
      <c r="WMY12" s="22"/>
      <c r="WMZ12" s="22"/>
      <c r="WNA12" s="22"/>
      <c r="WNB12" s="22"/>
      <c r="WNC12" s="22"/>
      <c r="WND12" s="22"/>
      <c r="WNE12" s="22"/>
      <c r="WNF12" s="22"/>
      <c r="WNG12" s="22"/>
      <c r="WNH12" s="22"/>
      <c r="WNI12" s="22"/>
      <c r="WNJ12" s="22"/>
      <c r="WNK12" s="22"/>
      <c r="WNL12" s="22"/>
      <c r="WNM12" s="22"/>
      <c r="WNN12" s="22"/>
      <c r="WNO12" s="22"/>
      <c r="WNP12" s="22"/>
      <c r="WNQ12" s="22"/>
      <c r="WNR12" s="22"/>
      <c r="WNS12" s="22"/>
      <c r="WNT12" s="22"/>
      <c r="WNU12" s="22"/>
      <c r="WNV12" s="22"/>
      <c r="WNW12" s="22"/>
      <c r="WNX12" s="22"/>
      <c r="WNY12" s="22"/>
      <c r="WNZ12" s="22"/>
      <c r="WOA12" s="22"/>
      <c r="WOB12" s="22"/>
      <c r="WOC12" s="22"/>
      <c r="WOD12" s="22"/>
      <c r="WOE12" s="22"/>
      <c r="WOF12" s="22"/>
      <c r="WOG12" s="22"/>
      <c r="WOH12" s="22"/>
      <c r="WOI12" s="22"/>
      <c r="WOJ12" s="22"/>
      <c r="WOK12" s="22"/>
      <c r="WOL12" s="22"/>
      <c r="WOM12" s="22"/>
      <c r="WON12" s="22"/>
      <c r="WOO12" s="22"/>
      <c r="WOP12" s="22"/>
      <c r="WOQ12" s="22"/>
      <c r="WOR12" s="22"/>
      <c r="WOS12" s="22"/>
      <c r="WOT12" s="22"/>
      <c r="WOU12" s="22"/>
      <c r="WOV12" s="22"/>
      <c r="WOW12" s="22"/>
      <c r="WOX12" s="22"/>
      <c r="WOY12" s="22"/>
      <c r="WOZ12" s="22"/>
      <c r="WPA12" s="22"/>
      <c r="WPB12" s="22"/>
      <c r="WPC12" s="22"/>
      <c r="WPD12" s="22"/>
      <c r="WPE12" s="22"/>
      <c r="WPF12" s="22"/>
      <c r="WPG12" s="22"/>
      <c r="WPH12" s="22"/>
      <c r="WPI12" s="22"/>
      <c r="WPJ12" s="22"/>
      <c r="WPK12" s="22"/>
      <c r="WPL12" s="22"/>
      <c r="WPM12" s="22"/>
      <c r="WPN12" s="22"/>
      <c r="WPO12" s="22"/>
      <c r="WPP12" s="22"/>
      <c r="WPQ12" s="22"/>
      <c r="WPR12" s="22"/>
      <c r="WPS12" s="22"/>
      <c r="WPT12" s="22"/>
      <c r="WPU12" s="22"/>
      <c r="WPV12" s="22"/>
      <c r="WPW12" s="22"/>
      <c r="WPX12" s="22"/>
      <c r="WPY12" s="22"/>
      <c r="WPZ12" s="22"/>
      <c r="WQA12" s="22"/>
      <c r="WQB12" s="22"/>
      <c r="WQC12" s="22"/>
      <c r="WQD12" s="22"/>
      <c r="WQE12" s="22"/>
      <c r="WQF12" s="22"/>
      <c r="WQG12" s="22"/>
      <c r="WQH12" s="22"/>
      <c r="WQI12" s="22"/>
      <c r="WQJ12" s="22"/>
      <c r="WQK12" s="22"/>
      <c r="WQL12" s="22"/>
      <c r="WQM12" s="22"/>
      <c r="WQN12" s="22"/>
      <c r="WQO12" s="22"/>
      <c r="WQP12" s="22"/>
      <c r="WQQ12" s="22"/>
      <c r="WQR12" s="22"/>
      <c r="WQS12" s="22"/>
      <c r="WQT12" s="22"/>
      <c r="WQU12" s="22"/>
      <c r="WQV12" s="22"/>
      <c r="WQW12" s="22"/>
      <c r="WQX12" s="22"/>
      <c r="WQY12" s="22"/>
      <c r="WQZ12" s="22"/>
      <c r="WRA12" s="22"/>
      <c r="WRB12" s="22"/>
      <c r="WRC12" s="22"/>
      <c r="WRD12" s="22"/>
      <c r="WRE12" s="22"/>
      <c r="WRF12" s="22"/>
      <c r="WRG12" s="22"/>
      <c r="WRH12" s="22"/>
      <c r="WRI12" s="22"/>
      <c r="WRJ12" s="22"/>
      <c r="WRK12" s="22"/>
      <c r="WRL12" s="22"/>
      <c r="WRM12" s="22"/>
      <c r="WRN12" s="22"/>
      <c r="WRO12" s="22"/>
      <c r="WRP12" s="22"/>
      <c r="WRQ12" s="22"/>
      <c r="WRR12" s="22"/>
      <c r="WRS12" s="22"/>
      <c r="WRT12" s="22"/>
      <c r="WRU12" s="22"/>
      <c r="WRV12" s="22"/>
      <c r="WRW12" s="22"/>
      <c r="WRX12" s="22"/>
      <c r="WRY12" s="22"/>
      <c r="WRZ12" s="22"/>
      <c r="WSA12" s="22"/>
      <c r="WSB12" s="22"/>
      <c r="WSC12" s="22"/>
      <c r="WSD12" s="22"/>
      <c r="WSE12" s="22"/>
      <c r="WSF12" s="22"/>
      <c r="WSG12" s="22"/>
      <c r="WSH12" s="22"/>
      <c r="WSI12" s="22"/>
      <c r="WSJ12" s="22"/>
      <c r="WSK12" s="22"/>
      <c r="WSL12" s="22"/>
      <c r="WSM12" s="22"/>
      <c r="WSN12" s="22"/>
      <c r="WSO12" s="22"/>
      <c r="WSP12" s="22"/>
      <c r="WSQ12" s="22"/>
      <c r="WSR12" s="22"/>
      <c r="WSS12" s="22"/>
      <c r="WST12" s="22"/>
      <c r="WSU12" s="22"/>
      <c r="WSV12" s="22"/>
      <c r="WSW12" s="22"/>
      <c r="WSX12" s="22"/>
      <c r="WSY12" s="22"/>
      <c r="WSZ12" s="22"/>
      <c r="WTA12" s="22"/>
      <c r="WTB12" s="22"/>
      <c r="WTC12" s="22"/>
      <c r="WTD12" s="22"/>
      <c r="WTE12" s="22"/>
      <c r="WTF12" s="22"/>
      <c r="WTG12" s="22"/>
      <c r="WTH12" s="22"/>
      <c r="WTI12" s="22"/>
      <c r="WTJ12" s="22"/>
      <c r="WTK12" s="22"/>
      <c r="WTL12" s="22"/>
      <c r="WTM12" s="22"/>
      <c r="WTN12" s="22"/>
      <c r="WTO12" s="22"/>
      <c r="WTP12" s="22"/>
      <c r="WTQ12" s="22"/>
      <c r="WTR12" s="22"/>
      <c r="WTS12" s="22"/>
      <c r="WTT12" s="22"/>
      <c r="WTU12" s="22"/>
      <c r="WTV12" s="22"/>
      <c r="WTW12" s="22"/>
      <c r="WTX12" s="22"/>
      <c r="WTY12" s="22"/>
      <c r="WTZ12" s="22"/>
      <c r="WUA12" s="22"/>
      <c r="WUB12" s="22"/>
      <c r="WUC12" s="22"/>
      <c r="WUD12" s="22"/>
      <c r="WUE12" s="22"/>
      <c r="WUF12" s="22"/>
      <c r="WUG12" s="22"/>
      <c r="WUH12" s="22"/>
      <c r="WUI12" s="22"/>
      <c r="WUJ12" s="22"/>
      <c r="WUK12" s="22"/>
      <c r="WUL12" s="22"/>
      <c r="WUM12" s="22"/>
      <c r="WUN12" s="22"/>
      <c r="WUO12" s="22"/>
      <c r="WUP12" s="22"/>
      <c r="WUQ12" s="22"/>
      <c r="WUR12" s="22"/>
      <c r="WUS12" s="22"/>
      <c r="WUT12" s="22"/>
      <c r="WUU12" s="22"/>
      <c r="WUV12" s="22"/>
      <c r="WUW12" s="22"/>
      <c r="WUX12" s="22"/>
      <c r="WUY12" s="22"/>
      <c r="WUZ12" s="22"/>
      <c r="WVA12" s="22"/>
      <c r="WVB12" s="22"/>
      <c r="WVC12" s="22"/>
      <c r="WVD12" s="22"/>
      <c r="WVE12" s="22"/>
      <c r="WVF12" s="22"/>
      <c r="WVG12" s="22"/>
      <c r="WVH12" s="22"/>
      <c r="WVI12" s="22"/>
      <c r="WVJ12" s="22"/>
      <c r="WVK12" s="22"/>
      <c r="WVL12" s="22"/>
      <c r="WVM12" s="22"/>
      <c r="WVN12" s="22"/>
      <c r="WVO12" s="22"/>
      <c r="WVP12" s="22"/>
      <c r="WVQ12" s="22"/>
      <c r="WVR12" s="22"/>
      <c r="WVS12" s="22"/>
      <c r="WVT12" s="22"/>
      <c r="WVU12" s="22"/>
      <c r="WVV12" s="22"/>
      <c r="WVW12" s="22"/>
      <c r="WVX12" s="22"/>
      <c r="WVY12" s="22"/>
      <c r="WVZ12" s="22"/>
      <c r="WWA12" s="22"/>
      <c r="WWB12" s="22"/>
      <c r="WWC12" s="22"/>
      <c r="WWD12" s="22"/>
      <c r="WWE12" s="22"/>
      <c r="WWF12" s="22"/>
      <c r="WWG12" s="22"/>
      <c r="WWH12" s="22"/>
      <c r="WWI12" s="22"/>
      <c r="WWJ12" s="22"/>
      <c r="WWK12" s="22"/>
      <c r="WWL12" s="22"/>
      <c r="WWM12" s="22"/>
      <c r="WWN12" s="22"/>
      <c r="WWO12" s="22"/>
      <c r="WWP12" s="22"/>
      <c r="WWQ12" s="22"/>
      <c r="WWR12" s="22"/>
      <c r="WWS12" s="22"/>
      <c r="WWT12" s="22"/>
      <c r="WWU12" s="22"/>
      <c r="WWV12" s="22"/>
      <c r="WWW12" s="22"/>
      <c r="WWX12" s="22"/>
      <c r="WWY12" s="22"/>
      <c r="WWZ12" s="22"/>
      <c r="WXA12" s="22"/>
      <c r="WXB12" s="22"/>
      <c r="WXC12" s="22"/>
      <c r="WXD12" s="22"/>
      <c r="WXE12" s="22"/>
      <c r="WXF12" s="22"/>
      <c r="WXG12" s="22"/>
      <c r="WXH12" s="22"/>
      <c r="WXI12" s="22"/>
      <c r="WXJ12" s="22"/>
      <c r="WXK12" s="22"/>
      <c r="WXL12" s="22"/>
      <c r="WXM12" s="22"/>
      <c r="WXN12" s="22"/>
      <c r="WXO12" s="22"/>
      <c r="WXP12" s="22"/>
      <c r="WXQ12" s="22"/>
      <c r="WXR12" s="22"/>
      <c r="WXS12" s="22"/>
      <c r="WXT12" s="22"/>
      <c r="WXU12" s="22"/>
      <c r="WXV12" s="22"/>
      <c r="WXW12" s="22"/>
      <c r="WXX12" s="22"/>
      <c r="WXY12" s="22"/>
      <c r="WXZ12" s="22"/>
      <c r="WYA12" s="22"/>
      <c r="WYB12" s="22"/>
      <c r="WYC12" s="22"/>
      <c r="WYD12" s="22"/>
      <c r="WYE12" s="22"/>
      <c r="WYF12" s="22"/>
      <c r="WYG12" s="22"/>
      <c r="WYH12" s="22"/>
      <c r="WYI12" s="22"/>
      <c r="WYJ12" s="22"/>
      <c r="WYK12" s="22"/>
      <c r="WYL12" s="22"/>
      <c r="WYM12" s="22"/>
      <c r="WYN12" s="22"/>
      <c r="WYO12" s="22"/>
      <c r="WYP12" s="22"/>
      <c r="WYQ12" s="22"/>
      <c r="WYR12" s="22"/>
      <c r="WYS12" s="22"/>
      <c r="WYT12" s="22"/>
      <c r="WYU12" s="22"/>
      <c r="WYV12" s="22"/>
      <c r="WYW12" s="22"/>
      <c r="WYX12" s="22"/>
      <c r="WYY12" s="22"/>
      <c r="WYZ12" s="22"/>
      <c r="WZA12" s="22"/>
      <c r="WZB12" s="22"/>
      <c r="WZC12" s="22"/>
      <c r="WZD12" s="22"/>
      <c r="WZE12" s="22"/>
      <c r="WZF12" s="22"/>
      <c r="WZG12" s="22"/>
      <c r="WZH12" s="22"/>
      <c r="WZI12" s="22"/>
      <c r="WZJ12" s="22"/>
      <c r="WZK12" s="22"/>
      <c r="WZL12" s="22"/>
      <c r="WZM12" s="22"/>
      <c r="WZN12" s="22"/>
      <c r="WZO12" s="22"/>
      <c r="WZP12" s="22"/>
      <c r="WZQ12" s="22"/>
      <c r="WZR12" s="22"/>
      <c r="WZS12" s="22"/>
      <c r="WZT12" s="22"/>
      <c r="WZU12" s="22"/>
      <c r="WZV12" s="22"/>
      <c r="WZW12" s="22"/>
      <c r="WZX12" s="22"/>
      <c r="WZY12" s="22"/>
      <c r="WZZ12" s="22"/>
      <c r="XAA12" s="22"/>
      <c r="XAB12" s="22"/>
      <c r="XAC12" s="22"/>
      <c r="XAD12" s="22"/>
      <c r="XAE12" s="22"/>
      <c r="XAF12" s="22"/>
      <c r="XAG12" s="22"/>
      <c r="XAH12" s="22"/>
      <c r="XAI12" s="22"/>
      <c r="XAJ12" s="22"/>
      <c r="XAK12" s="22"/>
      <c r="XAL12" s="22"/>
      <c r="XAM12" s="22"/>
      <c r="XAN12" s="22"/>
      <c r="XAO12" s="22"/>
      <c r="XAP12" s="22"/>
      <c r="XAQ12" s="22"/>
      <c r="XAR12" s="22"/>
      <c r="XAS12" s="22"/>
      <c r="XAT12" s="22"/>
      <c r="XAU12" s="22"/>
      <c r="XAV12" s="22"/>
      <c r="XAW12" s="22"/>
      <c r="XAX12" s="22"/>
      <c r="XAY12" s="22"/>
      <c r="XAZ12" s="22"/>
      <c r="XBA12" s="22"/>
      <c r="XBB12" s="22"/>
      <c r="XBC12" s="22"/>
      <c r="XBD12" s="22"/>
      <c r="XBE12" s="22"/>
      <c r="XBF12" s="22"/>
      <c r="XBG12" s="22"/>
      <c r="XBH12" s="22"/>
      <c r="XBI12" s="22"/>
      <c r="XBJ12" s="22"/>
      <c r="XBK12" s="22"/>
      <c r="XBL12" s="22"/>
      <c r="XBM12" s="22"/>
      <c r="XBN12" s="22"/>
      <c r="XBO12" s="22"/>
      <c r="XBP12" s="22"/>
      <c r="XBQ12" s="22"/>
      <c r="XBR12" s="22"/>
      <c r="XBS12" s="22"/>
      <c r="XBT12" s="22"/>
      <c r="XBU12" s="22"/>
      <c r="XBV12" s="22"/>
      <c r="XBW12" s="22"/>
      <c r="XBX12" s="22"/>
      <c r="XBY12" s="22"/>
      <c r="XBZ12" s="22"/>
      <c r="XCA12" s="22"/>
      <c r="XCB12" s="22"/>
      <c r="XCC12" s="22"/>
      <c r="XCD12" s="22"/>
      <c r="XCE12" s="22"/>
      <c r="XCF12" s="22"/>
      <c r="XCG12" s="22"/>
      <c r="XCH12" s="22"/>
      <c r="XCI12" s="22"/>
      <c r="XCJ12" s="22"/>
      <c r="XCK12" s="22"/>
      <c r="XCL12" s="22"/>
      <c r="XCM12" s="22"/>
      <c r="XCN12" s="22"/>
      <c r="XCO12" s="22"/>
      <c r="XCP12" s="22"/>
      <c r="XCQ12" s="22"/>
      <c r="XCR12" s="22"/>
      <c r="XCS12" s="22"/>
      <c r="XCT12" s="22"/>
      <c r="XCU12" s="22"/>
      <c r="XCV12" s="22"/>
      <c r="XCW12" s="22"/>
      <c r="XCX12" s="22"/>
      <c r="XCY12" s="22"/>
      <c r="XCZ12" s="22"/>
      <c r="XDA12" s="22"/>
      <c r="XDB12" s="22"/>
      <c r="XDC12" s="22"/>
      <c r="XDD12" s="22"/>
      <c r="XDE12" s="22"/>
      <c r="XDF12" s="22"/>
      <c r="XDG12" s="22"/>
      <c r="XDH12" s="22"/>
      <c r="XDI12" s="22"/>
      <c r="XDJ12" s="22"/>
      <c r="XDK12" s="22"/>
      <c r="XDL12" s="22"/>
      <c r="XDM12" s="22"/>
      <c r="XDN12" s="22"/>
      <c r="XDO12" s="22"/>
      <c r="XDP12" s="22"/>
      <c r="XDQ12" s="22"/>
      <c r="XDR12" s="22"/>
      <c r="XDS12" s="22"/>
      <c r="XDT12" s="22"/>
      <c r="XDU12" s="22"/>
      <c r="XDV12" s="22"/>
      <c r="XDW12" s="22"/>
      <c r="XDX12" s="22"/>
      <c r="XDY12" s="22"/>
      <c r="XDZ12" s="22"/>
      <c r="XEA12" s="22"/>
      <c r="XEB12" s="22"/>
      <c r="XEC12" s="22"/>
      <c r="XED12" s="22"/>
      <c r="XEE12" s="22"/>
      <c r="XEF12" s="22"/>
      <c r="XEG12" s="22"/>
      <c r="XEH12" s="22"/>
      <c r="XEI12" s="22"/>
      <c r="XEJ12" s="22"/>
      <c r="XEK12" s="22"/>
      <c r="XEL12" s="22"/>
      <c r="XEM12" s="22"/>
      <c r="XEN12" s="22"/>
      <c r="XEO12" s="22"/>
      <c r="XEP12" s="22"/>
      <c r="XEQ12" s="22"/>
      <c r="XER12" s="22"/>
      <c r="XES12" s="22"/>
      <c r="XET12" s="22"/>
      <c r="XEU12" s="22"/>
      <c r="XEV12" s="22"/>
      <c r="XEW12" s="22"/>
      <c r="XEX12" s="22"/>
      <c r="XEY12" s="22"/>
      <c r="XEZ12" s="22"/>
      <c r="XFA12" s="22"/>
      <c r="XFB12" s="22"/>
      <c r="XFC12" s="22"/>
      <c r="XFD12" s="22"/>
    </row>
    <row r="13" spans="1:16384" x14ac:dyDescent="0.25">
      <c r="A13" s="30"/>
      <c r="B13" s="62"/>
      <c r="C13" s="62"/>
      <c r="D13" s="62"/>
      <c r="E13" s="62"/>
      <c r="F13" s="62"/>
      <c r="G13" s="62"/>
      <c r="H13" s="62"/>
      <c r="I13" s="79"/>
      <c r="J13" s="80"/>
      <c r="L13" s="101" t="s">
        <v>636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  <c r="IY13" s="22"/>
      <c r="IZ13" s="22"/>
      <c r="JA13" s="22"/>
      <c r="JB13" s="22"/>
      <c r="JC13" s="22"/>
      <c r="JD13" s="22"/>
      <c r="JE13" s="22"/>
      <c r="JF13" s="22"/>
      <c r="JG13" s="22"/>
      <c r="JH13" s="22"/>
      <c r="JI13" s="22"/>
      <c r="JJ13" s="22"/>
      <c r="JK13" s="22"/>
      <c r="JL13" s="22"/>
      <c r="JM13" s="22"/>
      <c r="JN13" s="22"/>
      <c r="JO13" s="22"/>
      <c r="JP13" s="22"/>
      <c r="JQ13" s="22"/>
      <c r="JR13" s="22"/>
      <c r="JS13" s="22"/>
      <c r="JT13" s="22"/>
      <c r="JU13" s="22"/>
      <c r="JV13" s="22"/>
      <c r="JW13" s="22"/>
      <c r="JX13" s="22"/>
      <c r="JY13" s="22"/>
      <c r="JZ13" s="22"/>
      <c r="KA13" s="22"/>
      <c r="KB13" s="22"/>
      <c r="KC13" s="22"/>
      <c r="KD13" s="22"/>
      <c r="KE13" s="22"/>
      <c r="KF13" s="22"/>
      <c r="KG13" s="22"/>
      <c r="KH13" s="22"/>
      <c r="KI13" s="22"/>
      <c r="KJ13" s="22"/>
      <c r="KK13" s="22"/>
      <c r="KL13" s="22"/>
      <c r="KM13" s="22"/>
      <c r="KN13" s="22"/>
      <c r="KO13" s="22"/>
      <c r="KP13" s="22"/>
      <c r="KQ13" s="22"/>
      <c r="KR13" s="22"/>
      <c r="KS13" s="22"/>
      <c r="KT13" s="22"/>
      <c r="KU13" s="22"/>
      <c r="KV13" s="22"/>
      <c r="KW13" s="22"/>
      <c r="KX13" s="22"/>
      <c r="KY13" s="22"/>
      <c r="KZ13" s="22"/>
      <c r="LA13" s="22"/>
      <c r="LB13" s="22"/>
      <c r="LC13" s="22"/>
      <c r="LD13" s="22"/>
      <c r="LE13" s="22"/>
      <c r="LF13" s="22"/>
      <c r="LG13" s="22"/>
      <c r="LH13" s="22"/>
      <c r="LI13" s="22"/>
      <c r="LJ13" s="22"/>
      <c r="LK13" s="22"/>
      <c r="LL13" s="22"/>
      <c r="LM13" s="22"/>
      <c r="LN13" s="22"/>
      <c r="LO13" s="22"/>
      <c r="LP13" s="22"/>
      <c r="LQ13" s="22"/>
      <c r="LR13" s="22"/>
      <c r="LS13" s="22"/>
      <c r="LT13" s="22"/>
      <c r="LU13" s="22"/>
      <c r="LV13" s="22"/>
      <c r="LW13" s="22"/>
      <c r="LX13" s="22"/>
      <c r="LY13" s="22"/>
      <c r="LZ13" s="22"/>
      <c r="MA13" s="22"/>
      <c r="MB13" s="22"/>
      <c r="MC13" s="22"/>
      <c r="MD13" s="22"/>
      <c r="ME13" s="22"/>
      <c r="MF13" s="22"/>
      <c r="MG13" s="22"/>
      <c r="MH13" s="22"/>
      <c r="MI13" s="22"/>
      <c r="MJ13" s="22"/>
      <c r="MK13" s="22"/>
      <c r="ML13" s="22"/>
      <c r="MM13" s="22"/>
      <c r="MN13" s="22"/>
      <c r="MO13" s="22"/>
      <c r="MP13" s="22"/>
      <c r="MQ13" s="22"/>
      <c r="MR13" s="22"/>
      <c r="MS13" s="22"/>
      <c r="MT13" s="22"/>
      <c r="MU13" s="22"/>
      <c r="MV13" s="22"/>
      <c r="MW13" s="22"/>
      <c r="MX13" s="22"/>
      <c r="MY13" s="22"/>
      <c r="MZ13" s="22"/>
      <c r="NA13" s="22"/>
      <c r="NB13" s="22"/>
      <c r="NC13" s="22"/>
      <c r="ND13" s="22"/>
      <c r="NE13" s="22"/>
      <c r="NF13" s="22"/>
      <c r="NG13" s="22"/>
      <c r="NH13" s="22"/>
      <c r="NI13" s="22"/>
      <c r="NJ13" s="22"/>
      <c r="NK13" s="22"/>
      <c r="NL13" s="22"/>
      <c r="NM13" s="22"/>
      <c r="NN13" s="22"/>
      <c r="NO13" s="22"/>
      <c r="NP13" s="22"/>
      <c r="NQ13" s="22"/>
      <c r="NR13" s="22"/>
      <c r="NS13" s="22"/>
      <c r="NT13" s="22"/>
      <c r="NU13" s="22"/>
      <c r="NV13" s="22"/>
      <c r="NW13" s="22"/>
      <c r="NX13" s="22"/>
      <c r="NY13" s="22"/>
      <c r="NZ13" s="22"/>
      <c r="OA13" s="22"/>
      <c r="OB13" s="22"/>
      <c r="OC13" s="22"/>
      <c r="OD13" s="22"/>
      <c r="OE13" s="22"/>
      <c r="OF13" s="22"/>
      <c r="OG13" s="22"/>
      <c r="OH13" s="22"/>
      <c r="OI13" s="22"/>
      <c r="OJ13" s="22"/>
      <c r="OK13" s="22"/>
      <c r="OL13" s="22"/>
      <c r="OM13" s="22"/>
      <c r="ON13" s="22"/>
      <c r="OO13" s="22"/>
      <c r="OP13" s="22"/>
      <c r="OQ13" s="22"/>
      <c r="OR13" s="22"/>
      <c r="OS13" s="22"/>
      <c r="OT13" s="22"/>
      <c r="OU13" s="22"/>
      <c r="OV13" s="22"/>
      <c r="OW13" s="22"/>
      <c r="OX13" s="22"/>
      <c r="OY13" s="22"/>
      <c r="OZ13" s="22"/>
      <c r="PA13" s="22"/>
      <c r="PB13" s="22"/>
      <c r="PC13" s="22"/>
      <c r="PD13" s="22"/>
      <c r="PE13" s="22"/>
      <c r="PF13" s="22"/>
      <c r="PG13" s="22"/>
      <c r="PH13" s="22"/>
      <c r="PI13" s="22"/>
      <c r="PJ13" s="22"/>
      <c r="PK13" s="22"/>
      <c r="PL13" s="22"/>
      <c r="PM13" s="22"/>
      <c r="PN13" s="22"/>
      <c r="PO13" s="22"/>
      <c r="PP13" s="22"/>
      <c r="PQ13" s="22"/>
      <c r="PR13" s="22"/>
      <c r="PS13" s="22"/>
      <c r="PT13" s="22"/>
      <c r="PU13" s="22"/>
      <c r="PV13" s="22"/>
      <c r="PW13" s="22"/>
      <c r="PX13" s="22"/>
      <c r="PY13" s="22"/>
      <c r="PZ13" s="22"/>
      <c r="QA13" s="22"/>
      <c r="QB13" s="22"/>
      <c r="QC13" s="22"/>
      <c r="QD13" s="22"/>
      <c r="QE13" s="22"/>
      <c r="QF13" s="22"/>
      <c r="QG13" s="22"/>
      <c r="QH13" s="22"/>
      <c r="QI13" s="22"/>
      <c r="QJ13" s="22"/>
      <c r="QK13" s="22"/>
      <c r="QL13" s="22"/>
      <c r="QM13" s="22"/>
      <c r="QN13" s="22"/>
      <c r="QO13" s="22"/>
      <c r="QP13" s="22"/>
      <c r="QQ13" s="22"/>
      <c r="QR13" s="22"/>
      <c r="QS13" s="22"/>
      <c r="QT13" s="22"/>
      <c r="QU13" s="22"/>
      <c r="QV13" s="22"/>
      <c r="QW13" s="22"/>
      <c r="QX13" s="22"/>
      <c r="QY13" s="22"/>
      <c r="QZ13" s="22"/>
      <c r="RA13" s="22"/>
      <c r="RB13" s="22"/>
      <c r="RC13" s="22"/>
      <c r="RD13" s="22"/>
      <c r="RE13" s="22"/>
      <c r="RF13" s="22"/>
      <c r="RG13" s="22"/>
      <c r="RH13" s="22"/>
      <c r="RI13" s="22"/>
      <c r="RJ13" s="22"/>
      <c r="RK13" s="22"/>
      <c r="RL13" s="22"/>
      <c r="RM13" s="22"/>
      <c r="RN13" s="22"/>
      <c r="RO13" s="22"/>
      <c r="RP13" s="22"/>
      <c r="RQ13" s="22"/>
      <c r="RR13" s="22"/>
      <c r="RS13" s="22"/>
      <c r="RT13" s="22"/>
      <c r="RU13" s="22"/>
      <c r="RV13" s="22"/>
      <c r="RW13" s="22"/>
      <c r="RX13" s="22"/>
      <c r="RY13" s="22"/>
      <c r="RZ13" s="22"/>
      <c r="SA13" s="22"/>
      <c r="SB13" s="22"/>
      <c r="SC13" s="22"/>
      <c r="SD13" s="22"/>
      <c r="SE13" s="22"/>
      <c r="SF13" s="22"/>
      <c r="SG13" s="22"/>
      <c r="SH13" s="22"/>
      <c r="SI13" s="22"/>
      <c r="SJ13" s="22"/>
      <c r="SK13" s="22"/>
      <c r="SL13" s="22"/>
      <c r="SM13" s="22"/>
      <c r="SN13" s="22"/>
      <c r="SO13" s="22"/>
      <c r="SP13" s="22"/>
      <c r="SQ13" s="22"/>
      <c r="SR13" s="22"/>
      <c r="SS13" s="22"/>
      <c r="ST13" s="22"/>
      <c r="SU13" s="22"/>
      <c r="SV13" s="22"/>
      <c r="SW13" s="22"/>
      <c r="SX13" s="22"/>
      <c r="SY13" s="22"/>
      <c r="SZ13" s="22"/>
      <c r="TA13" s="22"/>
      <c r="TB13" s="22"/>
      <c r="TC13" s="22"/>
      <c r="TD13" s="22"/>
      <c r="TE13" s="22"/>
      <c r="TF13" s="22"/>
      <c r="TG13" s="22"/>
      <c r="TH13" s="22"/>
      <c r="TI13" s="22"/>
      <c r="TJ13" s="22"/>
      <c r="TK13" s="22"/>
      <c r="TL13" s="22"/>
      <c r="TM13" s="22"/>
      <c r="TN13" s="22"/>
      <c r="TO13" s="22"/>
      <c r="TP13" s="22"/>
      <c r="TQ13" s="22"/>
      <c r="TR13" s="22"/>
      <c r="TS13" s="22"/>
      <c r="TT13" s="22"/>
      <c r="TU13" s="22"/>
      <c r="TV13" s="22"/>
      <c r="TW13" s="22"/>
      <c r="TX13" s="22"/>
      <c r="TY13" s="22"/>
      <c r="TZ13" s="22"/>
      <c r="UA13" s="22"/>
      <c r="UB13" s="22"/>
      <c r="UC13" s="22"/>
      <c r="UD13" s="22"/>
      <c r="UE13" s="22"/>
      <c r="UF13" s="22"/>
      <c r="UG13" s="22"/>
      <c r="UH13" s="22"/>
      <c r="UI13" s="22"/>
      <c r="UJ13" s="22"/>
      <c r="UK13" s="22"/>
      <c r="UL13" s="22"/>
      <c r="UM13" s="22"/>
      <c r="UN13" s="22"/>
      <c r="UO13" s="22"/>
      <c r="UP13" s="22"/>
      <c r="UQ13" s="22"/>
      <c r="UR13" s="22"/>
      <c r="US13" s="22"/>
      <c r="UT13" s="22"/>
      <c r="UU13" s="22"/>
      <c r="UV13" s="22"/>
      <c r="UW13" s="22"/>
      <c r="UX13" s="22"/>
      <c r="UY13" s="22"/>
      <c r="UZ13" s="22"/>
      <c r="VA13" s="22"/>
      <c r="VB13" s="22"/>
      <c r="VC13" s="22"/>
      <c r="VD13" s="22"/>
      <c r="VE13" s="22"/>
      <c r="VF13" s="22"/>
      <c r="VG13" s="22"/>
      <c r="VH13" s="22"/>
      <c r="VI13" s="22"/>
      <c r="VJ13" s="22"/>
      <c r="VK13" s="22"/>
      <c r="VL13" s="22"/>
      <c r="VM13" s="22"/>
      <c r="VN13" s="22"/>
      <c r="VO13" s="22"/>
      <c r="VP13" s="22"/>
      <c r="VQ13" s="22"/>
      <c r="VR13" s="22"/>
      <c r="VS13" s="22"/>
      <c r="VT13" s="22"/>
      <c r="VU13" s="22"/>
      <c r="VV13" s="22"/>
      <c r="VW13" s="22"/>
      <c r="VX13" s="22"/>
      <c r="VY13" s="22"/>
      <c r="VZ13" s="22"/>
      <c r="WA13" s="22"/>
      <c r="WB13" s="22"/>
      <c r="WC13" s="22"/>
      <c r="WD13" s="22"/>
      <c r="WE13" s="22"/>
      <c r="WF13" s="22"/>
      <c r="WG13" s="22"/>
      <c r="WH13" s="22"/>
      <c r="WI13" s="22"/>
      <c r="WJ13" s="22"/>
      <c r="WK13" s="22"/>
      <c r="WL13" s="22"/>
      <c r="WM13" s="22"/>
      <c r="WN13" s="22"/>
      <c r="WO13" s="22"/>
      <c r="WP13" s="22"/>
      <c r="WQ13" s="22"/>
      <c r="WR13" s="22"/>
      <c r="WS13" s="22"/>
      <c r="WT13" s="22"/>
      <c r="WU13" s="22"/>
      <c r="WV13" s="22"/>
      <c r="WW13" s="22"/>
      <c r="WX13" s="22"/>
      <c r="WY13" s="22"/>
      <c r="WZ13" s="22"/>
      <c r="XA13" s="22"/>
      <c r="XB13" s="22"/>
      <c r="XC13" s="22"/>
      <c r="XD13" s="22"/>
      <c r="XE13" s="22"/>
      <c r="XF13" s="22"/>
      <c r="XG13" s="22"/>
      <c r="XH13" s="22"/>
      <c r="XI13" s="22"/>
      <c r="XJ13" s="22"/>
      <c r="XK13" s="22"/>
      <c r="XL13" s="22"/>
      <c r="XM13" s="22"/>
      <c r="XN13" s="22"/>
      <c r="XO13" s="22"/>
      <c r="XP13" s="22"/>
      <c r="XQ13" s="22"/>
      <c r="XR13" s="22"/>
      <c r="XS13" s="22"/>
      <c r="XT13" s="22"/>
      <c r="XU13" s="22"/>
      <c r="XV13" s="22"/>
      <c r="XW13" s="22"/>
      <c r="XX13" s="22"/>
      <c r="XY13" s="22"/>
      <c r="XZ13" s="22"/>
      <c r="YA13" s="22"/>
      <c r="YB13" s="22"/>
      <c r="YC13" s="22"/>
      <c r="YD13" s="22"/>
      <c r="YE13" s="22"/>
      <c r="YF13" s="22"/>
      <c r="YG13" s="22"/>
      <c r="YH13" s="22"/>
      <c r="YI13" s="22"/>
      <c r="YJ13" s="22"/>
      <c r="YK13" s="22"/>
      <c r="YL13" s="22"/>
      <c r="YM13" s="22"/>
      <c r="YN13" s="22"/>
      <c r="YO13" s="22"/>
      <c r="YP13" s="22"/>
      <c r="YQ13" s="22"/>
      <c r="YR13" s="22"/>
      <c r="YS13" s="22"/>
      <c r="YT13" s="22"/>
      <c r="YU13" s="22"/>
      <c r="YV13" s="22"/>
      <c r="YW13" s="22"/>
      <c r="YX13" s="22"/>
      <c r="YY13" s="22"/>
      <c r="YZ13" s="22"/>
      <c r="ZA13" s="22"/>
      <c r="ZB13" s="22"/>
      <c r="ZC13" s="22"/>
      <c r="ZD13" s="22"/>
      <c r="ZE13" s="22"/>
      <c r="ZF13" s="22"/>
      <c r="ZG13" s="22"/>
      <c r="ZH13" s="22"/>
      <c r="ZI13" s="22"/>
      <c r="ZJ13" s="22"/>
      <c r="ZK13" s="22"/>
      <c r="ZL13" s="22"/>
      <c r="ZM13" s="22"/>
      <c r="ZN13" s="22"/>
      <c r="ZO13" s="22"/>
      <c r="ZP13" s="22"/>
      <c r="ZQ13" s="22"/>
      <c r="ZR13" s="22"/>
      <c r="ZS13" s="22"/>
      <c r="ZT13" s="22"/>
      <c r="ZU13" s="22"/>
      <c r="ZV13" s="22"/>
      <c r="ZW13" s="22"/>
      <c r="ZX13" s="22"/>
      <c r="ZY13" s="22"/>
      <c r="ZZ13" s="22"/>
      <c r="AAA13" s="22"/>
      <c r="AAB13" s="22"/>
      <c r="AAC13" s="22"/>
      <c r="AAD13" s="22"/>
      <c r="AAE13" s="22"/>
      <c r="AAF13" s="22"/>
      <c r="AAG13" s="22"/>
      <c r="AAH13" s="22"/>
      <c r="AAI13" s="22"/>
      <c r="AAJ13" s="22"/>
      <c r="AAK13" s="22"/>
      <c r="AAL13" s="22"/>
      <c r="AAM13" s="22"/>
      <c r="AAN13" s="22"/>
      <c r="AAO13" s="22"/>
      <c r="AAP13" s="22"/>
      <c r="AAQ13" s="22"/>
      <c r="AAR13" s="22"/>
      <c r="AAS13" s="22"/>
      <c r="AAT13" s="22"/>
      <c r="AAU13" s="22"/>
      <c r="AAV13" s="22"/>
      <c r="AAW13" s="22"/>
      <c r="AAX13" s="22"/>
      <c r="AAY13" s="22"/>
      <c r="AAZ13" s="22"/>
      <c r="ABA13" s="22"/>
      <c r="ABB13" s="22"/>
      <c r="ABC13" s="22"/>
      <c r="ABD13" s="22"/>
      <c r="ABE13" s="22"/>
      <c r="ABF13" s="22"/>
      <c r="ABG13" s="22"/>
      <c r="ABH13" s="22"/>
      <c r="ABI13" s="22"/>
      <c r="ABJ13" s="22"/>
      <c r="ABK13" s="22"/>
      <c r="ABL13" s="22"/>
      <c r="ABM13" s="22"/>
      <c r="ABN13" s="22"/>
      <c r="ABO13" s="22"/>
      <c r="ABP13" s="22"/>
      <c r="ABQ13" s="22"/>
      <c r="ABR13" s="22"/>
      <c r="ABS13" s="22"/>
      <c r="ABT13" s="22"/>
      <c r="ABU13" s="22"/>
      <c r="ABV13" s="22"/>
      <c r="ABW13" s="22"/>
      <c r="ABX13" s="22"/>
      <c r="ABY13" s="22"/>
      <c r="ABZ13" s="22"/>
      <c r="ACA13" s="22"/>
      <c r="ACB13" s="22"/>
      <c r="ACC13" s="22"/>
      <c r="ACD13" s="22"/>
      <c r="ACE13" s="22"/>
      <c r="ACF13" s="22"/>
      <c r="ACG13" s="22"/>
      <c r="ACH13" s="22"/>
      <c r="ACI13" s="22"/>
      <c r="ACJ13" s="22"/>
      <c r="ACK13" s="22"/>
      <c r="ACL13" s="22"/>
      <c r="ACM13" s="22"/>
      <c r="ACN13" s="22"/>
      <c r="ACO13" s="22"/>
      <c r="ACP13" s="22"/>
      <c r="ACQ13" s="22"/>
      <c r="ACR13" s="22"/>
      <c r="ACS13" s="22"/>
      <c r="ACT13" s="22"/>
      <c r="ACU13" s="22"/>
      <c r="ACV13" s="22"/>
      <c r="ACW13" s="22"/>
      <c r="ACX13" s="22"/>
      <c r="ACY13" s="22"/>
      <c r="ACZ13" s="22"/>
      <c r="ADA13" s="22"/>
      <c r="ADB13" s="22"/>
      <c r="ADC13" s="22"/>
      <c r="ADD13" s="22"/>
      <c r="ADE13" s="22"/>
      <c r="ADF13" s="22"/>
      <c r="ADG13" s="22"/>
      <c r="ADH13" s="22"/>
      <c r="ADI13" s="22"/>
      <c r="ADJ13" s="22"/>
      <c r="ADK13" s="22"/>
      <c r="ADL13" s="22"/>
      <c r="ADM13" s="22"/>
      <c r="ADN13" s="22"/>
      <c r="ADO13" s="22"/>
      <c r="ADP13" s="22"/>
      <c r="ADQ13" s="22"/>
      <c r="ADR13" s="22"/>
      <c r="ADS13" s="22"/>
      <c r="ADT13" s="22"/>
      <c r="ADU13" s="22"/>
      <c r="ADV13" s="22"/>
      <c r="ADW13" s="22"/>
      <c r="ADX13" s="22"/>
      <c r="ADY13" s="22"/>
      <c r="ADZ13" s="22"/>
      <c r="AEA13" s="22"/>
      <c r="AEB13" s="22"/>
      <c r="AEC13" s="22"/>
      <c r="AED13" s="22"/>
      <c r="AEE13" s="22"/>
      <c r="AEF13" s="22"/>
      <c r="AEG13" s="22"/>
      <c r="AEH13" s="22"/>
      <c r="AEI13" s="22"/>
      <c r="AEJ13" s="22"/>
      <c r="AEK13" s="22"/>
      <c r="AEL13" s="22"/>
      <c r="AEM13" s="22"/>
      <c r="AEN13" s="22"/>
      <c r="AEO13" s="22"/>
      <c r="AEP13" s="22"/>
      <c r="AEQ13" s="22"/>
      <c r="AER13" s="22"/>
      <c r="AES13" s="22"/>
      <c r="AET13" s="22"/>
      <c r="AEU13" s="22"/>
      <c r="AEV13" s="22"/>
      <c r="AEW13" s="22"/>
      <c r="AEX13" s="22"/>
      <c r="AEY13" s="22"/>
      <c r="AEZ13" s="22"/>
      <c r="AFA13" s="22"/>
      <c r="AFB13" s="22"/>
      <c r="AFC13" s="22"/>
      <c r="AFD13" s="22"/>
      <c r="AFE13" s="22"/>
      <c r="AFF13" s="22"/>
      <c r="AFG13" s="22"/>
      <c r="AFH13" s="22"/>
      <c r="AFI13" s="22"/>
      <c r="AFJ13" s="22"/>
      <c r="AFK13" s="22"/>
      <c r="AFL13" s="22"/>
      <c r="AFM13" s="22"/>
      <c r="AFN13" s="22"/>
      <c r="AFO13" s="22"/>
      <c r="AFP13" s="22"/>
      <c r="AFQ13" s="22"/>
      <c r="AFR13" s="22"/>
      <c r="AFS13" s="22"/>
      <c r="AFT13" s="22"/>
      <c r="AFU13" s="22"/>
      <c r="AFV13" s="22"/>
      <c r="AFW13" s="22"/>
      <c r="AFX13" s="22"/>
      <c r="AFY13" s="22"/>
      <c r="AFZ13" s="22"/>
      <c r="AGA13" s="22"/>
      <c r="AGB13" s="22"/>
      <c r="AGC13" s="22"/>
      <c r="AGD13" s="22"/>
      <c r="AGE13" s="22"/>
      <c r="AGF13" s="22"/>
      <c r="AGG13" s="22"/>
      <c r="AGH13" s="22"/>
      <c r="AGI13" s="22"/>
      <c r="AGJ13" s="22"/>
      <c r="AGK13" s="22"/>
      <c r="AGL13" s="22"/>
      <c r="AGM13" s="22"/>
      <c r="AGN13" s="22"/>
      <c r="AGO13" s="22"/>
      <c r="AGP13" s="22"/>
      <c r="AGQ13" s="22"/>
      <c r="AGR13" s="22"/>
      <c r="AGS13" s="22"/>
      <c r="AGT13" s="22"/>
      <c r="AGU13" s="22"/>
      <c r="AGV13" s="22"/>
      <c r="AGW13" s="22"/>
      <c r="AGX13" s="22"/>
      <c r="AGY13" s="22"/>
      <c r="AGZ13" s="22"/>
      <c r="AHA13" s="22"/>
      <c r="AHB13" s="22"/>
      <c r="AHC13" s="22"/>
      <c r="AHD13" s="22"/>
      <c r="AHE13" s="22"/>
      <c r="AHF13" s="22"/>
      <c r="AHG13" s="22"/>
      <c r="AHH13" s="22"/>
      <c r="AHI13" s="22"/>
      <c r="AHJ13" s="22"/>
      <c r="AHK13" s="22"/>
      <c r="AHL13" s="22"/>
      <c r="AHM13" s="22"/>
      <c r="AHN13" s="22"/>
      <c r="AHO13" s="22"/>
      <c r="AHP13" s="22"/>
      <c r="AHQ13" s="22"/>
      <c r="AHR13" s="22"/>
      <c r="AHS13" s="22"/>
      <c r="AHT13" s="22"/>
      <c r="AHU13" s="22"/>
      <c r="AHV13" s="22"/>
      <c r="AHW13" s="22"/>
      <c r="AHX13" s="22"/>
      <c r="AHY13" s="22"/>
      <c r="AHZ13" s="22"/>
      <c r="AIA13" s="22"/>
      <c r="AIB13" s="22"/>
      <c r="AIC13" s="22"/>
      <c r="AID13" s="22"/>
      <c r="AIE13" s="22"/>
      <c r="AIF13" s="22"/>
      <c r="AIG13" s="22"/>
      <c r="AIH13" s="22"/>
      <c r="AII13" s="22"/>
      <c r="AIJ13" s="22"/>
      <c r="AIK13" s="22"/>
      <c r="AIL13" s="22"/>
      <c r="AIM13" s="22"/>
      <c r="AIN13" s="22"/>
      <c r="AIO13" s="22"/>
      <c r="AIP13" s="22"/>
      <c r="AIQ13" s="22"/>
      <c r="AIR13" s="22"/>
      <c r="AIS13" s="22"/>
      <c r="AIT13" s="22"/>
      <c r="AIU13" s="22"/>
      <c r="AIV13" s="22"/>
      <c r="AIW13" s="22"/>
      <c r="AIX13" s="22"/>
      <c r="AIY13" s="22"/>
      <c r="AIZ13" s="22"/>
      <c r="AJA13" s="22"/>
      <c r="AJB13" s="22"/>
      <c r="AJC13" s="22"/>
      <c r="AJD13" s="22"/>
      <c r="AJE13" s="22"/>
      <c r="AJF13" s="22"/>
      <c r="AJG13" s="22"/>
      <c r="AJH13" s="22"/>
      <c r="AJI13" s="22"/>
      <c r="AJJ13" s="22"/>
      <c r="AJK13" s="22"/>
      <c r="AJL13" s="22"/>
      <c r="AJM13" s="22"/>
      <c r="AJN13" s="22"/>
      <c r="AJO13" s="22"/>
      <c r="AJP13" s="22"/>
      <c r="AJQ13" s="22"/>
      <c r="AJR13" s="22"/>
      <c r="AJS13" s="22"/>
      <c r="AJT13" s="22"/>
      <c r="AJU13" s="22"/>
      <c r="AJV13" s="22"/>
      <c r="AJW13" s="22"/>
      <c r="AJX13" s="22"/>
      <c r="AJY13" s="22"/>
      <c r="AJZ13" s="22"/>
      <c r="AKA13" s="22"/>
      <c r="AKB13" s="22"/>
      <c r="AKC13" s="22"/>
      <c r="AKD13" s="22"/>
      <c r="AKE13" s="22"/>
      <c r="AKF13" s="22"/>
      <c r="AKG13" s="22"/>
      <c r="AKH13" s="22"/>
      <c r="AKI13" s="22"/>
      <c r="AKJ13" s="22"/>
      <c r="AKK13" s="22"/>
      <c r="AKL13" s="22"/>
      <c r="AKM13" s="22"/>
      <c r="AKN13" s="22"/>
      <c r="AKO13" s="22"/>
      <c r="AKP13" s="22"/>
      <c r="AKQ13" s="22"/>
      <c r="AKR13" s="22"/>
      <c r="AKS13" s="22"/>
      <c r="AKT13" s="22"/>
      <c r="AKU13" s="22"/>
      <c r="AKV13" s="22"/>
      <c r="AKW13" s="22"/>
      <c r="AKX13" s="22"/>
      <c r="AKY13" s="22"/>
      <c r="AKZ13" s="22"/>
      <c r="ALA13" s="22"/>
      <c r="ALB13" s="22"/>
      <c r="ALC13" s="22"/>
      <c r="ALD13" s="22"/>
      <c r="ALE13" s="22"/>
      <c r="ALF13" s="22"/>
      <c r="ALG13" s="22"/>
      <c r="ALH13" s="22"/>
      <c r="ALI13" s="22"/>
      <c r="ALJ13" s="22"/>
      <c r="ALK13" s="22"/>
      <c r="ALL13" s="22"/>
      <c r="ALM13" s="22"/>
      <c r="ALN13" s="22"/>
      <c r="ALO13" s="22"/>
      <c r="ALP13" s="22"/>
      <c r="ALQ13" s="22"/>
      <c r="ALR13" s="22"/>
      <c r="ALS13" s="22"/>
      <c r="ALT13" s="22"/>
      <c r="ALU13" s="22"/>
      <c r="ALV13" s="22"/>
      <c r="ALW13" s="22"/>
      <c r="ALX13" s="22"/>
      <c r="ALY13" s="22"/>
      <c r="ALZ13" s="22"/>
      <c r="AMA13" s="22"/>
      <c r="AMB13" s="22"/>
      <c r="AMC13" s="22"/>
      <c r="AMD13" s="22"/>
      <c r="AME13" s="22"/>
      <c r="AMF13" s="22"/>
      <c r="AMG13" s="22"/>
      <c r="AMH13" s="22"/>
      <c r="AMI13" s="22"/>
      <c r="AMJ13" s="22"/>
      <c r="AMK13" s="22"/>
      <c r="AML13" s="22"/>
      <c r="AMM13" s="22"/>
      <c r="AMN13" s="22"/>
      <c r="AMO13" s="22"/>
      <c r="AMP13" s="22"/>
      <c r="AMQ13" s="22"/>
      <c r="AMR13" s="22"/>
      <c r="AMS13" s="22"/>
      <c r="AMT13" s="22"/>
      <c r="AMU13" s="22"/>
      <c r="AMV13" s="22"/>
      <c r="AMW13" s="22"/>
      <c r="AMX13" s="22"/>
      <c r="AMY13" s="22"/>
      <c r="AMZ13" s="22"/>
      <c r="ANA13" s="22"/>
      <c r="ANB13" s="22"/>
      <c r="ANC13" s="22"/>
      <c r="AND13" s="22"/>
      <c r="ANE13" s="22"/>
      <c r="ANF13" s="22"/>
      <c r="ANG13" s="22"/>
      <c r="ANH13" s="22"/>
      <c r="ANI13" s="22"/>
      <c r="ANJ13" s="22"/>
      <c r="ANK13" s="22"/>
      <c r="ANL13" s="22"/>
      <c r="ANM13" s="22"/>
      <c r="ANN13" s="22"/>
      <c r="ANO13" s="22"/>
      <c r="ANP13" s="22"/>
      <c r="ANQ13" s="22"/>
      <c r="ANR13" s="22"/>
      <c r="ANS13" s="22"/>
      <c r="ANT13" s="22"/>
      <c r="ANU13" s="22"/>
      <c r="ANV13" s="22"/>
      <c r="ANW13" s="22"/>
      <c r="ANX13" s="22"/>
      <c r="ANY13" s="22"/>
      <c r="ANZ13" s="22"/>
      <c r="AOA13" s="22"/>
      <c r="AOB13" s="22"/>
      <c r="AOC13" s="22"/>
      <c r="AOD13" s="22"/>
      <c r="AOE13" s="22"/>
      <c r="AOF13" s="22"/>
      <c r="AOG13" s="22"/>
      <c r="AOH13" s="22"/>
      <c r="AOI13" s="22"/>
      <c r="AOJ13" s="22"/>
      <c r="AOK13" s="22"/>
      <c r="AOL13" s="22"/>
      <c r="AOM13" s="22"/>
      <c r="AON13" s="22"/>
      <c r="AOO13" s="22"/>
      <c r="AOP13" s="22"/>
      <c r="AOQ13" s="22"/>
      <c r="AOR13" s="22"/>
      <c r="AOS13" s="22"/>
      <c r="AOT13" s="22"/>
      <c r="AOU13" s="22"/>
      <c r="AOV13" s="22"/>
      <c r="AOW13" s="22"/>
      <c r="AOX13" s="22"/>
      <c r="AOY13" s="22"/>
      <c r="AOZ13" s="22"/>
      <c r="APA13" s="22"/>
      <c r="APB13" s="22"/>
      <c r="APC13" s="22"/>
      <c r="APD13" s="22"/>
      <c r="APE13" s="22"/>
      <c r="APF13" s="22"/>
      <c r="APG13" s="22"/>
      <c r="APH13" s="22"/>
      <c r="API13" s="22"/>
      <c r="APJ13" s="22"/>
      <c r="APK13" s="22"/>
      <c r="APL13" s="22"/>
      <c r="APM13" s="22"/>
      <c r="APN13" s="22"/>
      <c r="APO13" s="22"/>
      <c r="APP13" s="22"/>
      <c r="APQ13" s="22"/>
      <c r="APR13" s="22"/>
      <c r="APS13" s="22"/>
      <c r="APT13" s="22"/>
      <c r="APU13" s="22"/>
      <c r="APV13" s="22"/>
      <c r="APW13" s="22"/>
      <c r="APX13" s="22"/>
      <c r="APY13" s="22"/>
      <c r="APZ13" s="22"/>
      <c r="AQA13" s="22"/>
      <c r="AQB13" s="22"/>
      <c r="AQC13" s="22"/>
      <c r="AQD13" s="22"/>
      <c r="AQE13" s="22"/>
      <c r="AQF13" s="22"/>
      <c r="AQG13" s="22"/>
      <c r="AQH13" s="22"/>
      <c r="AQI13" s="22"/>
      <c r="AQJ13" s="22"/>
      <c r="AQK13" s="22"/>
      <c r="AQL13" s="22"/>
      <c r="AQM13" s="22"/>
      <c r="AQN13" s="22"/>
      <c r="AQO13" s="22"/>
      <c r="AQP13" s="22"/>
      <c r="AQQ13" s="22"/>
      <c r="AQR13" s="22"/>
      <c r="AQS13" s="22"/>
      <c r="AQT13" s="22"/>
      <c r="AQU13" s="22"/>
      <c r="AQV13" s="22"/>
      <c r="AQW13" s="22"/>
      <c r="AQX13" s="22"/>
      <c r="AQY13" s="22"/>
      <c r="AQZ13" s="22"/>
      <c r="ARA13" s="22"/>
      <c r="ARB13" s="22"/>
      <c r="ARC13" s="22"/>
      <c r="ARD13" s="22"/>
      <c r="ARE13" s="22"/>
      <c r="ARF13" s="22"/>
      <c r="ARG13" s="22"/>
      <c r="ARH13" s="22"/>
      <c r="ARI13" s="22"/>
      <c r="ARJ13" s="22"/>
      <c r="ARK13" s="22"/>
      <c r="ARL13" s="22"/>
      <c r="ARM13" s="22"/>
      <c r="ARN13" s="22"/>
      <c r="ARO13" s="22"/>
      <c r="ARP13" s="22"/>
      <c r="ARQ13" s="22"/>
      <c r="ARR13" s="22"/>
      <c r="ARS13" s="22"/>
      <c r="ART13" s="22"/>
      <c r="ARU13" s="22"/>
      <c r="ARV13" s="22"/>
      <c r="ARW13" s="22"/>
      <c r="ARX13" s="22"/>
      <c r="ARY13" s="22"/>
      <c r="ARZ13" s="22"/>
      <c r="ASA13" s="22"/>
      <c r="ASB13" s="22"/>
      <c r="ASC13" s="22"/>
      <c r="ASD13" s="22"/>
      <c r="ASE13" s="22"/>
      <c r="ASF13" s="22"/>
      <c r="ASG13" s="22"/>
      <c r="ASH13" s="22"/>
      <c r="ASI13" s="22"/>
      <c r="ASJ13" s="22"/>
      <c r="ASK13" s="22"/>
      <c r="ASL13" s="22"/>
      <c r="ASM13" s="22"/>
      <c r="ASN13" s="22"/>
      <c r="ASO13" s="22"/>
      <c r="ASP13" s="22"/>
      <c r="ASQ13" s="22"/>
      <c r="ASR13" s="22"/>
      <c r="ASS13" s="22"/>
      <c r="AST13" s="22"/>
      <c r="ASU13" s="22"/>
      <c r="ASV13" s="22"/>
      <c r="ASW13" s="22"/>
      <c r="ASX13" s="22"/>
      <c r="ASY13" s="22"/>
      <c r="ASZ13" s="22"/>
      <c r="ATA13" s="22"/>
      <c r="ATB13" s="22"/>
      <c r="ATC13" s="22"/>
      <c r="ATD13" s="22"/>
      <c r="ATE13" s="22"/>
      <c r="ATF13" s="22"/>
      <c r="ATG13" s="22"/>
      <c r="ATH13" s="22"/>
      <c r="ATI13" s="22"/>
      <c r="ATJ13" s="22"/>
      <c r="ATK13" s="22"/>
      <c r="ATL13" s="22"/>
      <c r="ATM13" s="22"/>
      <c r="ATN13" s="22"/>
      <c r="ATO13" s="22"/>
      <c r="ATP13" s="22"/>
      <c r="ATQ13" s="22"/>
      <c r="ATR13" s="22"/>
      <c r="ATS13" s="22"/>
      <c r="ATT13" s="22"/>
      <c r="ATU13" s="22"/>
      <c r="ATV13" s="22"/>
      <c r="ATW13" s="22"/>
      <c r="ATX13" s="22"/>
      <c r="ATY13" s="22"/>
      <c r="ATZ13" s="22"/>
      <c r="AUA13" s="22"/>
      <c r="AUB13" s="22"/>
      <c r="AUC13" s="22"/>
      <c r="AUD13" s="22"/>
      <c r="AUE13" s="22"/>
      <c r="AUF13" s="22"/>
      <c r="AUG13" s="22"/>
      <c r="AUH13" s="22"/>
      <c r="AUI13" s="22"/>
      <c r="AUJ13" s="22"/>
      <c r="AUK13" s="22"/>
      <c r="AUL13" s="22"/>
      <c r="AUM13" s="22"/>
      <c r="AUN13" s="22"/>
      <c r="AUO13" s="22"/>
      <c r="AUP13" s="22"/>
      <c r="AUQ13" s="22"/>
      <c r="AUR13" s="22"/>
      <c r="AUS13" s="22"/>
      <c r="AUT13" s="22"/>
      <c r="AUU13" s="22"/>
      <c r="AUV13" s="22"/>
      <c r="AUW13" s="22"/>
      <c r="AUX13" s="22"/>
      <c r="AUY13" s="22"/>
      <c r="AUZ13" s="22"/>
      <c r="AVA13" s="22"/>
      <c r="AVB13" s="22"/>
      <c r="AVC13" s="22"/>
      <c r="AVD13" s="22"/>
      <c r="AVE13" s="22"/>
      <c r="AVF13" s="22"/>
      <c r="AVG13" s="22"/>
      <c r="AVH13" s="22"/>
      <c r="AVI13" s="22"/>
      <c r="AVJ13" s="22"/>
      <c r="AVK13" s="22"/>
      <c r="AVL13" s="22"/>
      <c r="AVM13" s="22"/>
      <c r="AVN13" s="22"/>
      <c r="AVO13" s="22"/>
      <c r="AVP13" s="22"/>
      <c r="AVQ13" s="22"/>
      <c r="AVR13" s="22"/>
      <c r="AVS13" s="22"/>
      <c r="AVT13" s="22"/>
      <c r="AVU13" s="22"/>
      <c r="AVV13" s="22"/>
      <c r="AVW13" s="22"/>
      <c r="AVX13" s="22"/>
      <c r="AVY13" s="22"/>
      <c r="AVZ13" s="22"/>
      <c r="AWA13" s="22"/>
      <c r="AWB13" s="22"/>
      <c r="AWC13" s="22"/>
      <c r="AWD13" s="22"/>
      <c r="AWE13" s="22"/>
      <c r="AWF13" s="22"/>
      <c r="AWG13" s="22"/>
      <c r="AWH13" s="22"/>
      <c r="AWI13" s="22"/>
      <c r="AWJ13" s="22"/>
      <c r="AWK13" s="22"/>
      <c r="AWL13" s="22"/>
      <c r="AWM13" s="22"/>
      <c r="AWN13" s="22"/>
      <c r="AWO13" s="22"/>
      <c r="AWP13" s="22"/>
      <c r="AWQ13" s="22"/>
      <c r="AWR13" s="22"/>
      <c r="AWS13" s="22"/>
      <c r="AWT13" s="22"/>
      <c r="AWU13" s="22"/>
      <c r="AWV13" s="22"/>
      <c r="AWW13" s="22"/>
      <c r="AWX13" s="22"/>
      <c r="AWY13" s="22"/>
      <c r="AWZ13" s="22"/>
      <c r="AXA13" s="22"/>
      <c r="AXB13" s="22"/>
      <c r="AXC13" s="22"/>
      <c r="AXD13" s="22"/>
      <c r="AXE13" s="22"/>
      <c r="AXF13" s="22"/>
      <c r="AXG13" s="22"/>
      <c r="AXH13" s="22"/>
      <c r="AXI13" s="22"/>
      <c r="AXJ13" s="22"/>
      <c r="AXK13" s="22"/>
      <c r="AXL13" s="22"/>
      <c r="AXM13" s="22"/>
      <c r="AXN13" s="22"/>
      <c r="AXO13" s="22"/>
      <c r="AXP13" s="22"/>
      <c r="AXQ13" s="22"/>
      <c r="AXR13" s="22"/>
      <c r="AXS13" s="22"/>
      <c r="AXT13" s="22"/>
      <c r="AXU13" s="22"/>
      <c r="AXV13" s="22"/>
      <c r="AXW13" s="22"/>
      <c r="AXX13" s="22"/>
      <c r="AXY13" s="22"/>
      <c r="AXZ13" s="22"/>
      <c r="AYA13" s="22"/>
      <c r="AYB13" s="22"/>
      <c r="AYC13" s="22"/>
      <c r="AYD13" s="22"/>
      <c r="AYE13" s="22"/>
      <c r="AYF13" s="22"/>
      <c r="AYG13" s="22"/>
      <c r="AYH13" s="22"/>
      <c r="AYI13" s="22"/>
      <c r="AYJ13" s="22"/>
      <c r="AYK13" s="22"/>
      <c r="AYL13" s="22"/>
      <c r="AYM13" s="22"/>
      <c r="AYN13" s="22"/>
      <c r="AYO13" s="22"/>
      <c r="AYP13" s="22"/>
      <c r="AYQ13" s="22"/>
      <c r="AYR13" s="22"/>
      <c r="AYS13" s="22"/>
      <c r="AYT13" s="22"/>
      <c r="AYU13" s="22"/>
      <c r="AYV13" s="22"/>
      <c r="AYW13" s="22"/>
      <c r="AYX13" s="22"/>
      <c r="AYY13" s="22"/>
      <c r="AYZ13" s="22"/>
      <c r="AZA13" s="22"/>
      <c r="AZB13" s="22"/>
      <c r="AZC13" s="22"/>
      <c r="AZD13" s="22"/>
      <c r="AZE13" s="22"/>
      <c r="AZF13" s="22"/>
      <c r="AZG13" s="22"/>
      <c r="AZH13" s="22"/>
      <c r="AZI13" s="22"/>
      <c r="AZJ13" s="22"/>
      <c r="AZK13" s="22"/>
      <c r="AZL13" s="22"/>
      <c r="AZM13" s="22"/>
      <c r="AZN13" s="22"/>
      <c r="AZO13" s="22"/>
      <c r="AZP13" s="22"/>
      <c r="AZQ13" s="22"/>
      <c r="AZR13" s="22"/>
      <c r="AZS13" s="22"/>
      <c r="AZT13" s="22"/>
      <c r="AZU13" s="22"/>
      <c r="AZV13" s="22"/>
      <c r="AZW13" s="22"/>
      <c r="AZX13" s="22"/>
      <c r="AZY13" s="22"/>
      <c r="AZZ13" s="22"/>
      <c r="BAA13" s="22"/>
      <c r="BAB13" s="22"/>
      <c r="BAC13" s="22"/>
      <c r="BAD13" s="22"/>
      <c r="BAE13" s="22"/>
      <c r="BAF13" s="22"/>
      <c r="BAG13" s="22"/>
      <c r="BAH13" s="22"/>
      <c r="BAI13" s="22"/>
      <c r="BAJ13" s="22"/>
      <c r="BAK13" s="22"/>
      <c r="BAL13" s="22"/>
      <c r="BAM13" s="22"/>
      <c r="BAN13" s="22"/>
      <c r="BAO13" s="22"/>
      <c r="BAP13" s="22"/>
      <c r="BAQ13" s="22"/>
      <c r="BAR13" s="22"/>
      <c r="BAS13" s="22"/>
      <c r="BAT13" s="22"/>
      <c r="BAU13" s="22"/>
      <c r="BAV13" s="22"/>
      <c r="BAW13" s="22"/>
      <c r="BAX13" s="22"/>
      <c r="BAY13" s="22"/>
      <c r="BAZ13" s="22"/>
      <c r="BBA13" s="22"/>
      <c r="BBB13" s="22"/>
      <c r="BBC13" s="22"/>
      <c r="BBD13" s="22"/>
      <c r="BBE13" s="22"/>
      <c r="BBF13" s="22"/>
      <c r="BBG13" s="22"/>
      <c r="BBH13" s="22"/>
      <c r="BBI13" s="22"/>
      <c r="BBJ13" s="22"/>
      <c r="BBK13" s="22"/>
      <c r="BBL13" s="22"/>
      <c r="BBM13" s="22"/>
      <c r="BBN13" s="22"/>
      <c r="BBO13" s="22"/>
      <c r="BBP13" s="22"/>
      <c r="BBQ13" s="22"/>
      <c r="BBR13" s="22"/>
      <c r="BBS13" s="22"/>
      <c r="BBT13" s="22"/>
      <c r="BBU13" s="22"/>
      <c r="BBV13" s="22"/>
      <c r="BBW13" s="22"/>
      <c r="BBX13" s="22"/>
      <c r="BBY13" s="22"/>
      <c r="BBZ13" s="22"/>
      <c r="BCA13" s="22"/>
      <c r="BCB13" s="22"/>
      <c r="BCC13" s="22"/>
      <c r="BCD13" s="22"/>
      <c r="BCE13" s="22"/>
      <c r="BCF13" s="22"/>
      <c r="BCG13" s="22"/>
      <c r="BCH13" s="22"/>
      <c r="BCI13" s="22"/>
      <c r="BCJ13" s="22"/>
      <c r="BCK13" s="22"/>
      <c r="BCL13" s="22"/>
      <c r="BCM13" s="22"/>
      <c r="BCN13" s="22"/>
      <c r="BCO13" s="22"/>
      <c r="BCP13" s="22"/>
      <c r="BCQ13" s="22"/>
      <c r="BCR13" s="22"/>
      <c r="BCS13" s="22"/>
      <c r="BCT13" s="22"/>
      <c r="BCU13" s="22"/>
      <c r="BCV13" s="22"/>
      <c r="BCW13" s="22"/>
      <c r="BCX13" s="22"/>
      <c r="BCY13" s="22"/>
      <c r="BCZ13" s="22"/>
      <c r="BDA13" s="22"/>
      <c r="BDB13" s="22"/>
      <c r="BDC13" s="22"/>
      <c r="BDD13" s="22"/>
      <c r="BDE13" s="22"/>
      <c r="BDF13" s="22"/>
      <c r="BDG13" s="22"/>
      <c r="BDH13" s="22"/>
      <c r="BDI13" s="22"/>
      <c r="BDJ13" s="22"/>
      <c r="BDK13" s="22"/>
      <c r="BDL13" s="22"/>
      <c r="BDM13" s="22"/>
      <c r="BDN13" s="22"/>
      <c r="BDO13" s="22"/>
      <c r="BDP13" s="22"/>
      <c r="BDQ13" s="22"/>
      <c r="BDR13" s="22"/>
      <c r="BDS13" s="22"/>
      <c r="BDT13" s="22"/>
      <c r="BDU13" s="22"/>
      <c r="BDV13" s="22"/>
      <c r="BDW13" s="22"/>
      <c r="BDX13" s="22"/>
      <c r="BDY13" s="22"/>
      <c r="BDZ13" s="22"/>
      <c r="BEA13" s="22"/>
      <c r="BEB13" s="22"/>
      <c r="BEC13" s="22"/>
      <c r="BED13" s="22"/>
      <c r="BEE13" s="22"/>
      <c r="BEF13" s="22"/>
      <c r="BEG13" s="22"/>
      <c r="BEH13" s="22"/>
      <c r="BEI13" s="22"/>
      <c r="BEJ13" s="22"/>
      <c r="BEK13" s="22"/>
      <c r="BEL13" s="22"/>
      <c r="BEM13" s="22"/>
      <c r="BEN13" s="22"/>
      <c r="BEO13" s="22"/>
      <c r="BEP13" s="22"/>
      <c r="BEQ13" s="22"/>
      <c r="BER13" s="22"/>
      <c r="BES13" s="22"/>
      <c r="BET13" s="22"/>
      <c r="BEU13" s="22"/>
      <c r="BEV13" s="22"/>
      <c r="BEW13" s="22"/>
      <c r="BEX13" s="22"/>
      <c r="BEY13" s="22"/>
      <c r="BEZ13" s="22"/>
      <c r="BFA13" s="22"/>
      <c r="BFB13" s="22"/>
      <c r="BFC13" s="22"/>
      <c r="BFD13" s="22"/>
      <c r="BFE13" s="22"/>
      <c r="BFF13" s="22"/>
      <c r="BFG13" s="22"/>
      <c r="BFH13" s="22"/>
      <c r="BFI13" s="22"/>
      <c r="BFJ13" s="22"/>
      <c r="BFK13" s="22"/>
      <c r="BFL13" s="22"/>
      <c r="BFM13" s="22"/>
      <c r="BFN13" s="22"/>
      <c r="BFO13" s="22"/>
      <c r="BFP13" s="22"/>
      <c r="BFQ13" s="22"/>
      <c r="BFR13" s="22"/>
      <c r="BFS13" s="22"/>
      <c r="BFT13" s="22"/>
      <c r="BFU13" s="22"/>
      <c r="BFV13" s="22"/>
      <c r="BFW13" s="22"/>
      <c r="BFX13" s="22"/>
      <c r="BFY13" s="22"/>
      <c r="BFZ13" s="22"/>
      <c r="BGA13" s="22"/>
      <c r="BGB13" s="22"/>
      <c r="BGC13" s="22"/>
      <c r="BGD13" s="22"/>
      <c r="BGE13" s="22"/>
      <c r="BGF13" s="22"/>
      <c r="BGG13" s="22"/>
      <c r="BGH13" s="22"/>
      <c r="BGI13" s="22"/>
      <c r="BGJ13" s="22"/>
      <c r="BGK13" s="22"/>
      <c r="BGL13" s="22"/>
      <c r="BGM13" s="22"/>
      <c r="BGN13" s="22"/>
      <c r="BGO13" s="22"/>
      <c r="BGP13" s="22"/>
      <c r="BGQ13" s="22"/>
      <c r="BGR13" s="22"/>
      <c r="BGS13" s="22"/>
      <c r="BGT13" s="22"/>
      <c r="BGU13" s="22"/>
      <c r="BGV13" s="22"/>
      <c r="BGW13" s="22"/>
      <c r="BGX13" s="22"/>
      <c r="BGY13" s="22"/>
      <c r="BGZ13" s="22"/>
      <c r="BHA13" s="22"/>
      <c r="BHB13" s="22"/>
      <c r="BHC13" s="22"/>
      <c r="BHD13" s="22"/>
      <c r="BHE13" s="22"/>
      <c r="BHF13" s="22"/>
      <c r="BHG13" s="22"/>
      <c r="BHH13" s="22"/>
      <c r="BHI13" s="22"/>
      <c r="BHJ13" s="22"/>
      <c r="BHK13" s="22"/>
      <c r="BHL13" s="22"/>
      <c r="BHM13" s="22"/>
      <c r="BHN13" s="22"/>
      <c r="BHO13" s="22"/>
      <c r="BHP13" s="22"/>
      <c r="BHQ13" s="22"/>
      <c r="BHR13" s="22"/>
      <c r="BHS13" s="22"/>
      <c r="BHT13" s="22"/>
      <c r="BHU13" s="22"/>
      <c r="BHV13" s="22"/>
      <c r="BHW13" s="22"/>
      <c r="BHX13" s="22"/>
      <c r="BHY13" s="22"/>
      <c r="BHZ13" s="22"/>
      <c r="BIA13" s="22"/>
      <c r="BIB13" s="22"/>
      <c r="BIC13" s="22"/>
      <c r="BID13" s="22"/>
      <c r="BIE13" s="22"/>
      <c r="BIF13" s="22"/>
      <c r="BIG13" s="22"/>
      <c r="BIH13" s="22"/>
      <c r="BII13" s="22"/>
      <c r="BIJ13" s="22"/>
      <c r="BIK13" s="22"/>
      <c r="BIL13" s="22"/>
      <c r="BIM13" s="22"/>
      <c r="BIN13" s="22"/>
      <c r="BIO13" s="22"/>
      <c r="BIP13" s="22"/>
      <c r="BIQ13" s="22"/>
      <c r="BIR13" s="22"/>
      <c r="BIS13" s="22"/>
      <c r="BIT13" s="22"/>
      <c r="BIU13" s="22"/>
      <c r="BIV13" s="22"/>
      <c r="BIW13" s="22"/>
      <c r="BIX13" s="22"/>
      <c r="BIY13" s="22"/>
      <c r="BIZ13" s="22"/>
      <c r="BJA13" s="22"/>
      <c r="BJB13" s="22"/>
      <c r="BJC13" s="22"/>
      <c r="BJD13" s="22"/>
      <c r="BJE13" s="22"/>
      <c r="BJF13" s="22"/>
      <c r="BJG13" s="22"/>
      <c r="BJH13" s="22"/>
      <c r="BJI13" s="22"/>
      <c r="BJJ13" s="22"/>
      <c r="BJK13" s="22"/>
      <c r="BJL13" s="22"/>
      <c r="BJM13" s="22"/>
      <c r="BJN13" s="22"/>
      <c r="BJO13" s="22"/>
      <c r="BJP13" s="22"/>
      <c r="BJQ13" s="22"/>
      <c r="BJR13" s="22"/>
      <c r="BJS13" s="22"/>
      <c r="BJT13" s="22"/>
      <c r="BJU13" s="22"/>
      <c r="BJV13" s="22"/>
      <c r="BJW13" s="22"/>
      <c r="BJX13" s="22"/>
      <c r="BJY13" s="22"/>
      <c r="BJZ13" s="22"/>
      <c r="BKA13" s="22"/>
      <c r="BKB13" s="22"/>
      <c r="BKC13" s="22"/>
      <c r="BKD13" s="22"/>
      <c r="BKE13" s="22"/>
      <c r="BKF13" s="22"/>
      <c r="BKG13" s="22"/>
      <c r="BKH13" s="22"/>
      <c r="BKI13" s="22"/>
      <c r="BKJ13" s="22"/>
      <c r="BKK13" s="22"/>
      <c r="BKL13" s="22"/>
      <c r="BKM13" s="22"/>
      <c r="BKN13" s="22"/>
      <c r="BKO13" s="22"/>
      <c r="BKP13" s="22"/>
      <c r="BKQ13" s="22"/>
      <c r="BKR13" s="22"/>
      <c r="BKS13" s="22"/>
      <c r="BKT13" s="22"/>
      <c r="BKU13" s="22"/>
      <c r="BKV13" s="22"/>
      <c r="BKW13" s="22"/>
      <c r="BKX13" s="22"/>
      <c r="BKY13" s="22"/>
      <c r="BKZ13" s="22"/>
      <c r="BLA13" s="22"/>
      <c r="BLB13" s="22"/>
      <c r="BLC13" s="22"/>
      <c r="BLD13" s="22"/>
      <c r="BLE13" s="22"/>
      <c r="BLF13" s="22"/>
      <c r="BLG13" s="22"/>
      <c r="BLH13" s="22"/>
      <c r="BLI13" s="22"/>
      <c r="BLJ13" s="22"/>
      <c r="BLK13" s="22"/>
      <c r="BLL13" s="22"/>
      <c r="BLM13" s="22"/>
      <c r="BLN13" s="22"/>
      <c r="BLO13" s="22"/>
      <c r="BLP13" s="22"/>
      <c r="BLQ13" s="22"/>
      <c r="BLR13" s="22"/>
      <c r="BLS13" s="22"/>
      <c r="BLT13" s="22"/>
      <c r="BLU13" s="22"/>
      <c r="BLV13" s="22"/>
      <c r="BLW13" s="22"/>
      <c r="BLX13" s="22"/>
      <c r="BLY13" s="22"/>
      <c r="BLZ13" s="22"/>
      <c r="BMA13" s="22"/>
      <c r="BMB13" s="22"/>
      <c r="BMC13" s="22"/>
      <c r="BMD13" s="22"/>
      <c r="BME13" s="22"/>
      <c r="BMF13" s="22"/>
      <c r="BMG13" s="22"/>
      <c r="BMH13" s="22"/>
      <c r="BMI13" s="22"/>
      <c r="BMJ13" s="22"/>
      <c r="BMK13" s="22"/>
      <c r="BML13" s="22"/>
      <c r="BMM13" s="22"/>
      <c r="BMN13" s="22"/>
      <c r="BMO13" s="22"/>
      <c r="BMP13" s="22"/>
      <c r="BMQ13" s="22"/>
      <c r="BMR13" s="22"/>
      <c r="BMS13" s="22"/>
      <c r="BMT13" s="22"/>
      <c r="BMU13" s="22"/>
      <c r="BMV13" s="22"/>
      <c r="BMW13" s="22"/>
      <c r="BMX13" s="22"/>
      <c r="BMY13" s="22"/>
      <c r="BMZ13" s="22"/>
      <c r="BNA13" s="22"/>
      <c r="BNB13" s="22"/>
      <c r="BNC13" s="22"/>
      <c r="BND13" s="22"/>
      <c r="BNE13" s="22"/>
      <c r="BNF13" s="22"/>
      <c r="BNG13" s="22"/>
      <c r="BNH13" s="22"/>
      <c r="BNI13" s="22"/>
      <c r="BNJ13" s="22"/>
      <c r="BNK13" s="22"/>
      <c r="BNL13" s="22"/>
      <c r="BNM13" s="22"/>
      <c r="BNN13" s="22"/>
      <c r="BNO13" s="22"/>
      <c r="BNP13" s="22"/>
      <c r="BNQ13" s="22"/>
      <c r="BNR13" s="22"/>
      <c r="BNS13" s="22"/>
      <c r="BNT13" s="22"/>
      <c r="BNU13" s="22"/>
      <c r="BNV13" s="22"/>
      <c r="BNW13" s="22"/>
      <c r="BNX13" s="22"/>
      <c r="BNY13" s="22"/>
      <c r="BNZ13" s="22"/>
      <c r="BOA13" s="22"/>
      <c r="BOB13" s="22"/>
      <c r="BOC13" s="22"/>
      <c r="BOD13" s="22"/>
      <c r="BOE13" s="22"/>
      <c r="BOF13" s="22"/>
      <c r="BOG13" s="22"/>
      <c r="BOH13" s="22"/>
      <c r="BOI13" s="22"/>
      <c r="BOJ13" s="22"/>
      <c r="BOK13" s="22"/>
      <c r="BOL13" s="22"/>
      <c r="BOM13" s="22"/>
      <c r="BON13" s="22"/>
      <c r="BOO13" s="22"/>
      <c r="BOP13" s="22"/>
      <c r="BOQ13" s="22"/>
      <c r="BOR13" s="22"/>
      <c r="BOS13" s="22"/>
      <c r="BOT13" s="22"/>
      <c r="BOU13" s="22"/>
      <c r="BOV13" s="22"/>
      <c r="BOW13" s="22"/>
      <c r="BOX13" s="22"/>
      <c r="BOY13" s="22"/>
      <c r="BOZ13" s="22"/>
      <c r="BPA13" s="22"/>
      <c r="BPB13" s="22"/>
      <c r="BPC13" s="22"/>
      <c r="BPD13" s="22"/>
      <c r="BPE13" s="22"/>
      <c r="BPF13" s="22"/>
      <c r="BPG13" s="22"/>
      <c r="BPH13" s="22"/>
      <c r="BPI13" s="22"/>
      <c r="BPJ13" s="22"/>
      <c r="BPK13" s="22"/>
      <c r="BPL13" s="22"/>
      <c r="BPM13" s="22"/>
      <c r="BPN13" s="22"/>
      <c r="BPO13" s="22"/>
      <c r="BPP13" s="22"/>
      <c r="BPQ13" s="22"/>
      <c r="BPR13" s="22"/>
      <c r="BPS13" s="22"/>
      <c r="BPT13" s="22"/>
      <c r="BPU13" s="22"/>
      <c r="BPV13" s="22"/>
      <c r="BPW13" s="22"/>
      <c r="BPX13" s="22"/>
      <c r="BPY13" s="22"/>
      <c r="BPZ13" s="22"/>
      <c r="BQA13" s="22"/>
      <c r="BQB13" s="22"/>
      <c r="BQC13" s="22"/>
      <c r="BQD13" s="22"/>
      <c r="BQE13" s="22"/>
      <c r="BQF13" s="22"/>
      <c r="BQG13" s="22"/>
      <c r="BQH13" s="22"/>
      <c r="BQI13" s="22"/>
      <c r="BQJ13" s="22"/>
      <c r="BQK13" s="22"/>
      <c r="BQL13" s="22"/>
      <c r="BQM13" s="22"/>
      <c r="BQN13" s="22"/>
      <c r="BQO13" s="22"/>
      <c r="BQP13" s="22"/>
      <c r="BQQ13" s="22"/>
      <c r="BQR13" s="22"/>
      <c r="BQS13" s="22"/>
      <c r="BQT13" s="22"/>
      <c r="BQU13" s="22"/>
      <c r="BQV13" s="22"/>
      <c r="BQW13" s="22"/>
      <c r="BQX13" s="22"/>
      <c r="BQY13" s="22"/>
      <c r="BQZ13" s="22"/>
      <c r="BRA13" s="22"/>
      <c r="BRB13" s="22"/>
      <c r="BRC13" s="22"/>
      <c r="BRD13" s="22"/>
      <c r="BRE13" s="22"/>
      <c r="BRF13" s="22"/>
      <c r="BRG13" s="22"/>
      <c r="BRH13" s="22"/>
      <c r="BRI13" s="22"/>
      <c r="BRJ13" s="22"/>
      <c r="BRK13" s="22"/>
      <c r="BRL13" s="22"/>
      <c r="BRM13" s="22"/>
      <c r="BRN13" s="22"/>
      <c r="BRO13" s="22"/>
      <c r="BRP13" s="22"/>
      <c r="BRQ13" s="22"/>
      <c r="BRR13" s="22"/>
      <c r="BRS13" s="22"/>
      <c r="BRT13" s="22"/>
      <c r="BRU13" s="22"/>
      <c r="BRV13" s="22"/>
      <c r="BRW13" s="22"/>
      <c r="BRX13" s="22"/>
      <c r="BRY13" s="22"/>
      <c r="BRZ13" s="22"/>
      <c r="BSA13" s="22"/>
      <c r="BSB13" s="22"/>
      <c r="BSC13" s="22"/>
      <c r="BSD13" s="22"/>
      <c r="BSE13" s="22"/>
      <c r="BSF13" s="22"/>
      <c r="BSG13" s="22"/>
      <c r="BSH13" s="22"/>
      <c r="BSI13" s="22"/>
      <c r="BSJ13" s="22"/>
      <c r="BSK13" s="22"/>
      <c r="BSL13" s="22"/>
      <c r="BSM13" s="22"/>
      <c r="BSN13" s="22"/>
      <c r="BSO13" s="22"/>
      <c r="BSP13" s="22"/>
      <c r="BSQ13" s="22"/>
      <c r="BSR13" s="22"/>
      <c r="BSS13" s="22"/>
      <c r="BST13" s="22"/>
      <c r="BSU13" s="22"/>
      <c r="BSV13" s="22"/>
      <c r="BSW13" s="22"/>
      <c r="BSX13" s="22"/>
      <c r="BSY13" s="22"/>
      <c r="BSZ13" s="22"/>
      <c r="BTA13" s="22"/>
      <c r="BTB13" s="22"/>
      <c r="BTC13" s="22"/>
      <c r="BTD13" s="22"/>
      <c r="BTE13" s="22"/>
      <c r="BTF13" s="22"/>
      <c r="BTG13" s="22"/>
      <c r="BTH13" s="22"/>
      <c r="BTI13" s="22"/>
      <c r="BTJ13" s="22"/>
      <c r="BTK13" s="22"/>
      <c r="BTL13" s="22"/>
      <c r="BTM13" s="22"/>
      <c r="BTN13" s="22"/>
      <c r="BTO13" s="22"/>
      <c r="BTP13" s="22"/>
      <c r="BTQ13" s="22"/>
      <c r="BTR13" s="22"/>
      <c r="BTS13" s="22"/>
      <c r="BTT13" s="22"/>
      <c r="BTU13" s="22"/>
      <c r="BTV13" s="22"/>
      <c r="BTW13" s="22"/>
      <c r="BTX13" s="22"/>
      <c r="BTY13" s="22"/>
      <c r="BTZ13" s="22"/>
      <c r="BUA13" s="22"/>
      <c r="BUB13" s="22"/>
      <c r="BUC13" s="22"/>
      <c r="BUD13" s="22"/>
      <c r="BUE13" s="22"/>
      <c r="BUF13" s="22"/>
      <c r="BUG13" s="22"/>
      <c r="BUH13" s="22"/>
      <c r="BUI13" s="22"/>
      <c r="BUJ13" s="22"/>
      <c r="BUK13" s="22"/>
      <c r="BUL13" s="22"/>
      <c r="BUM13" s="22"/>
      <c r="BUN13" s="22"/>
      <c r="BUO13" s="22"/>
      <c r="BUP13" s="22"/>
      <c r="BUQ13" s="22"/>
      <c r="BUR13" s="22"/>
      <c r="BUS13" s="22"/>
      <c r="BUT13" s="22"/>
      <c r="BUU13" s="22"/>
      <c r="BUV13" s="22"/>
      <c r="BUW13" s="22"/>
      <c r="BUX13" s="22"/>
      <c r="BUY13" s="22"/>
      <c r="BUZ13" s="22"/>
      <c r="BVA13" s="22"/>
      <c r="BVB13" s="22"/>
      <c r="BVC13" s="22"/>
      <c r="BVD13" s="22"/>
      <c r="BVE13" s="22"/>
      <c r="BVF13" s="22"/>
      <c r="BVG13" s="22"/>
      <c r="BVH13" s="22"/>
      <c r="BVI13" s="22"/>
      <c r="BVJ13" s="22"/>
      <c r="BVK13" s="22"/>
      <c r="BVL13" s="22"/>
      <c r="BVM13" s="22"/>
      <c r="BVN13" s="22"/>
      <c r="BVO13" s="22"/>
      <c r="BVP13" s="22"/>
      <c r="BVQ13" s="22"/>
      <c r="BVR13" s="22"/>
      <c r="BVS13" s="22"/>
      <c r="BVT13" s="22"/>
      <c r="BVU13" s="22"/>
      <c r="BVV13" s="22"/>
      <c r="BVW13" s="22"/>
      <c r="BVX13" s="22"/>
      <c r="BVY13" s="22"/>
      <c r="BVZ13" s="22"/>
      <c r="BWA13" s="22"/>
      <c r="BWB13" s="22"/>
      <c r="BWC13" s="22"/>
      <c r="BWD13" s="22"/>
      <c r="BWE13" s="22"/>
      <c r="BWF13" s="22"/>
      <c r="BWG13" s="22"/>
      <c r="BWH13" s="22"/>
      <c r="BWI13" s="22"/>
      <c r="BWJ13" s="22"/>
      <c r="BWK13" s="22"/>
      <c r="BWL13" s="22"/>
      <c r="BWM13" s="22"/>
      <c r="BWN13" s="22"/>
      <c r="BWO13" s="22"/>
      <c r="BWP13" s="22"/>
      <c r="BWQ13" s="22"/>
      <c r="BWR13" s="22"/>
      <c r="BWS13" s="22"/>
      <c r="BWT13" s="22"/>
      <c r="BWU13" s="22"/>
      <c r="BWV13" s="22"/>
      <c r="BWW13" s="22"/>
      <c r="BWX13" s="22"/>
      <c r="BWY13" s="22"/>
      <c r="BWZ13" s="22"/>
      <c r="BXA13" s="22"/>
      <c r="BXB13" s="22"/>
      <c r="BXC13" s="22"/>
      <c r="BXD13" s="22"/>
      <c r="BXE13" s="22"/>
      <c r="BXF13" s="22"/>
      <c r="BXG13" s="22"/>
      <c r="BXH13" s="22"/>
      <c r="BXI13" s="22"/>
      <c r="BXJ13" s="22"/>
      <c r="BXK13" s="22"/>
      <c r="BXL13" s="22"/>
      <c r="BXM13" s="22"/>
      <c r="BXN13" s="22"/>
      <c r="BXO13" s="22"/>
      <c r="BXP13" s="22"/>
      <c r="BXQ13" s="22"/>
      <c r="BXR13" s="22"/>
      <c r="BXS13" s="22"/>
      <c r="BXT13" s="22"/>
      <c r="BXU13" s="22"/>
      <c r="BXV13" s="22"/>
      <c r="BXW13" s="22"/>
      <c r="BXX13" s="22"/>
      <c r="BXY13" s="22"/>
      <c r="BXZ13" s="22"/>
      <c r="BYA13" s="22"/>
      <c r="BYB13" s="22"/>
      <c r="BYC13" s="22"/>
      <c r="BYD13" s="22"/>
      <c r="BYE13" s="22"/>
      <c r="BYF13" s="22"/>
      <c r="BYG13" s="22"/>
      <c r="BYH13" s="22"/>
      <c r="BYI13" s="22"/>
      <c r="BYJ13" s="22"/>
      <c r="BYK13" s="22"/>
      <c r="BYL13" s="22"/>
      <c r="BYM13" s="22"/>
      <c r="BYN13" s="22"/>
      <c r="BYO13" s="22"/>
      <c r="BYP13" s="22"/>
      <c r="BYQ13" s="22"/>
      <c r="BYR13" s="22"/>
      <c r="BYS13" s="22"/>
      <c r="BYT13" s="22"/>
      <c r="BYU13" s="22"/>
      <c r="BYV13" s="22"/>
      <c r="BYW13" s="22"/>
      <c r="BYX13" s="22"/>
      <c r="BYY13" s="22"/>
      <c r="BYZ13" s="22"/>
      <c r="BZA13" s="22"/>
      <c r="BZB13" s="22"/>
      <c r="BZC13" s="22"/>
      <c r="BZD13" s="22"/>
      <c r="BZE13" s="22"/>
      <c r="BZF13" s="22"/>
      <c r="BZG13" s="22"/>
      <c r="BZH13" s="22"/>
      <c r="BZI13" s="22"/>
      <c r="BZJ13" s="22"/>
      <c r="BZK13" s="22"/>
      <c r="BZL13" s="22"/>
      <c r="BZM13" s="22"/>
      <c r="BZN13" s="22"/>
      <c r="BZO13" s="22"/>
      <c r="BZP13" s="22"/>
      <c r="BZQ13" s="22"/>
      <c r="BZR13" s="22"/>
      <c r="BZS13" s="22"/>
      <c r="BZT13" s="22"/>
      <c r="BZU13" s="22"/>
      <c r="BZV13" s="22"/>
      <c r="BZW13" s="22"/>
      <c r="BZX13" s="22"/>
      <c r="BZY13" s="22"/>
      <c r="BZZ13" s="22"/>
      <c r="CAA13" s="22"/>
      <c r="CAB13" s="22"/>
      <c r="CAC13" s="22"/>
      <c r="CAD13" s="22"/>
      <c r="CAE13" s="22"/>
      <c r="CAF13" s="22"/>
      <c r="CAG13" s="22"/>
      <c r="CAH13" s="22"/>
      <c r="CAI13" s="22"/>
      <c r="CAJ13" s="22"/>
      <c r="CAK13" s="22"/>
      <c r="CAL13" s="22"/>
      <c r="CAM13" s="22"/>
      <c r="CAN13" s="22"/>
      <c r="CAO13" s="22"/>
      <c r="CAP13" s="22"/>
      <c r="CAQ13" s="22"/>
      <c r="CAR13" s="22"/>
      <c r="CAS13" s="22"/>
      <c r="CAT13" s="22"/>
      <c r="CAU13" s="22"/>
      <c r="CAV13" s="22"/>
      <c r="CAW13" s="22"/>
      <c r="CAX13" s="22"/>
      <c r="CAY13" s="22"/>
      <c r="CAZ13" s="22"/>
      <c r="CBA13" s="22"/>
      <c r="CBB13" s="22"/>
      <c r="CBC13" s="22"/>
      <c r="CBD13" s="22"/>
      <c r="CBE13" s="22"/>
      <c r="CBF13" s="22"/>
      <c r="CBG13" s="22"/>
      <c r="CBH13" s="22"/>
      <c r="CBI13" s="22"/>
      <c r="CBJ13" s="22"/>
      <c r="CBK13" s="22"/>
      <c r="CBL13" s="22"/>
      <c r="CBM13" s="22"/>
      <c r="CBN13" s="22"/>
      <c r="CBO13" s="22"/>
      <c r="CBP13" s="22"/>
      <c r="CBQ13" s="22"/>
      <c r="CBR13" s="22"/>
      <c r="CBS13" s="22"/>
      <c r="CBT13" s="22"/>
      <c r="CBU13" s="22"/>
      <c r="CBV13" s="22"/>
      <c r="CBW13" s="22"/>
      <c r="CBX13" s="22"/>
      <c r="CBY13" s="22"/>
      <c r="CBZ13" s="22"/>
      <c r="CCA13" s="22"/>
      <c r="CCB13" s="22"/>
      <c r="CCC13" s="22"/>
      <c r="CCD13" s="22"/>
      <c r="CCE13" s="22"/>
      <c r="CCF13" s="22"/>
      <c r="CCG13" s="22"/>
      <c r="CCH13" s="22"/>
      <c r="CCI13" s="22"/>
      <c r="CCJ13" s="22"/>
      <c r="CCK13" s="22"/>
      <c r="CCL13" s="22"/>
      <c r="CCM13" s="22"/>
      <c r="CCN13" s="22"/>
      <c r="CCO13" s="22"/>
      <c r="CCP13" s="22"/>
      <c r="CCQ13" s="22"/>
      <c r="CCR13" s="22"/>
      <c r="CCS13" s="22"/>
      <c r="CCT13" s="22"/>
      <c r="CCU13" s="22"/>
      <c r="CCV13" s="22"/>
      <c r="CCW13" s="22"/>
      <c r="CCX13" s="22"/>
      <c r="CCY13" s="22"/>
      <c r="CCZ13" s="22"/>
      <c r="CDA13" s="22"/>
      <c r="CDB13" s="22"/>
      <c r="CDC13" s="22"/>
      <c r="CDD13" s="22"/>
      <c r="CDE13" s="22"/>
      <c r="CDF13" s="22"/>
      <c r="CDG13" s="22"/>
      <c r="CDH13" s="22"/>
      <c r="CDI13" s="22"/>
      <c r="CDJ13" s="22"/>
      <c r="CDK13" s="22"/>
      <c r="CDL13" s="22"/>
      <c r="CDM13" s="22"/>
      <c r="CDN13" s="22"/>
      <c r="CDO13" s="22"/>
      <c r="CDP13" s="22"/>
      <c r="CDQ13" s="22"/>
      <c r="CDR13" s="22"/>
      <c r="CDS13" s="22"/>
      <c r="CDT13" s="22"/>
      <c r="CDU13" s="22"/>
      <c r="CDV13" s="22"/>
      <c r="CDW13" s="22"/>
      <c r="CDX13" s="22"/>
      <c r="CDY13" s="22"/>
      <c r="CDZ13" s="22"/>
      <c r="CEA13" s="22"/>
      <c r="CEB13" s="22"/>
      <c r="CEC13" s="22"/>
      <c r="CED13" s="22"/>
      <c r="CEE13" s="22"/>
      <c r="CEF13" s="22"/>
      <c r="CEG13" s="22"/>
      <c r="CEH13" s="22"/>
      <c r="CEI13" s="22"/>
      <c r="CEJ13" s="22"/>
      <c r="CEK13" s="22"/>
      <c r="CEL13" s="22"/>
      <c r="CEM13" s="22"/>
      <c r="CEN13" s="22"/>
      <c r="CEO13" s="22"/>
      <c r="CEP13" s="22"/>
      <c r="CEQ13" s="22"/>
      <c r="CER13" s="22"/>
      <c r="CES13" s="22"/>
      <c r="CET13" s="22"/>
      <c r="CEU13" s="22"/>
      <c r="CEV13" s="22"/>
      <c r="CEW13" s="22"/>
      <c r="CEX13" s="22"/>
      <c r="CEY13" s="22"/>
      <c r="CEZ13" s="22"/>
      <c r="CFA13" s="22"/>
      <c r="CFB13" s="22"/>
      <c r="CFC13" s="22"/>
      <c r="CFD13" s="22"/>
      <c r="CFE13" s="22"/>
      <c r="CFF13" s="22"/>
      <c r="CFG13" s="22"/>
      <c r="CFH13" s="22"/>
      <c r="CFI13" s="22"/>
      <c r="CFJ13" s="22"/>
      <c r="CFK13" s="22"/>
      <c r="CFL13" s="22"/>
      <c r="CFM13" s="22"/>
      <c r="CFN13" s="22"/>
      <c r="CFO13" s="22"/>
      <c r="CFP13" s="22"/>
      <c r="CFQ13" s="22"/>
      <c r="CFR13" s="22"/>
      <c r="CFS13" s="22"/>
      <c r="CFT13" s="22"/>
      <c r="CFU13" s="22"/>
      <c r="CFV13" s="22"/>
      <c r="CFW13" s="22"/>
      <c r="CFX13" s="22"/>
      <c r="CFY13" s="22"/>
      <c r="CFZ13" s="22"/>
      <c r="CGA13" s="22"/>
      <c r="CGB13" s="22"/>
      <c r="CGC13" s="22"/>
      <c r="CGD13" s="22"/>
      <c r="CGE13" s="22"/>
      <c r="CGF13" s="22"/>
      <c r="CGG13" s="22"/>
      <c r="CGH13" s="22"/>
      <c r="CGI13" s="22"/>
      <c r="CGJ13" s="22"/>
      <c r="CGK13" s="22"/>
      <c r="CGL13" s="22"/>
      <c r="CGM13" s="22"/>
      <c r="CGN13" s="22"/>
      <c r="CGO13" s="22"/>
      <c r="CGP13" s="22"/>
      <c r="CGQ13" s="22"/>
      <c r="CGR13" s="22"/>
      <c r="CGS13" s="22"/>
      <c r="CGT13" s="22"/>
      <c r="CGU13" s="22"/>
      <c r="CGV13" s="22"/>
      <c r="CGW13" s="22"/>
      <c r="CGX13" s="22"/>
      <c r="CGY13" s="22"/>
      <c r="CGZ13" s="22"/>
      <c r="CHA13" s="22"/>
      <c r="CHB13" s="22"/>
      <c r="CHC13" s="22"/>
      <c r="CHD13" s="22"/>
      <c r="CHE13" s="22"/>
      <c r="CHF13" s="22"/>
      <c r="CHG13" s="22"/>
      <c r="CHH13" s="22"/>
      <c r="CHI13" s="22"/>
      <c r="CHJ13" s="22"/>
      <c r="CHK13" s="22"/>
      <c r="CHL13" s="22"/>
      <c r="CHM13" s="22"/>
      <c r="CHN13" s="22"/>
      <c r="CHO13" s="22"/>
      <c r="CHP13" s="22"/>
      <c r="CHQ13" s="22"/>
      <c r="CHR13" s="22"/>
      <c r="CHS13" s="22"/>
      <c r="CHT13" s="22"/>
      <c r="CHU13" s="22"/>
      <c r="CHV13" s="22"/>
      <c r="CHW13" s="22"/>
      <c r="CHX13" s="22"/>
      <c r="CHY13" s="22"/>
      <c r="CHZ13" s="22"/>
      <c r="CIA13" s="22"/>
      <c r="CIB13" s="22"/>
      <c r="CIC13" s="22"/>
      <c r="CID13" s="22"/>
      <c r="CIE13" s="22"/>
      <c r="CIF13" s="22"/>
      <c r="CIG13" s="22"/>
      <c r="CIH13" s="22"/>
      <c r="CII13" s="22"/>
      <c r="CIJ13" s="22"/>
      <c r="CIK13" s="22"/>
      <c r="CIL13" s="22"/>
      <c r="CIM13" s="22"/>
      <c r="CIN13" s="22"/>
      <c r="CIO13" s="22"/>
      <c r="CIP13" s="22"/>
      <c r="CIQ13" s="22"/>
      <c r="CIR13" s="22"/>
      <c r="CIS13" s="22"/>
      <c r="CIT13" s="22"/>
      <c r="CIU13" s="22"/>
      <c r="CIV13" s="22"/>
      <c r="CIW13" s="22"/>
      <c r="CIX13" s="22"/>
      <c r="CIY13" s="22"/>
      <c r="CIZ13" s="22"/>
      <c r="CJA13" s="22"/>
      <c r="CJB13" s="22"/>
      <c r="CJC13" s="22"/>
      <c r="CJD13" s="22"/>
      <c r="CJE13" s="22"/>
      <c r="CJF13" s="22"/>
      <c r="CJG13" s="22"/>
      <c r="CJH13" s="22"/>
      <c r="CJI13" s="22"/>
      <c r="CJJ13" s="22"/>
      <c r="CJK13" s="22"/>
      <c r="CJL13" s="22"/>
      <c r="CJM13" s="22"/>
      <c r="CJN13" s="22"/>
      <c r="CJO13" s="22"/>
      <c r="CJP13" s="22"/>
      <c r="CJQ13" s="22"/>
      <c r="CJR13" s="22"/>
      <c r="CJS13" s="22"/>
      <c r="CJT13" s="22"/>
      <c r="CJU13" s="22"/>
      <c r="CJV13" s="22"/>
      <c r="CJW13" s="22"/>
      <c r="CJX13" s="22"/>
      <c r="CJY13" s="22"/>
      <c r="CJZ13" s="22"/>
      <c r="CKA13" s="22"/>
      <c r="CKB13" s="22"/>
      <c r="CKC13" s="22"/>
      <c r="CKD13" s="22"/>
      <c r="CKE13" s="22"/>
      <c r="CKF13" s="22"/>
      <c r="CKG13" s="22"/>
      <c r="CKH13" s="22"/>
      <c r="CKI13" s="22"/>
      <c r="CKJ13" s="22"/>
      <c r="CKK13" s="22"/>
      <c r="CKL13" s="22"/>
      <c r="CKM13" s="22"/>
      <c r="CKN13" s="22"/>
      <c r="CKO13" s="22"/>
      <c r="CKP13" s="22"/>
      <c r="CKQ13" s="22"/>
      <c r="CKR13" s="22"/>
      <c r="CKS13" s="22"/>
      <c r="CKT13" s="22"/>
      <c r="CKU13" s="22"/>
      <c r="CKV13" s="22"/>
      <c r="CKW13" s="22"/>
      <c r="CKX13" s="22"/>
      <c r="CKY13" s="22"/>
      <c r="CKZ13" s="22"/>
      <c r="CLA13" s="22"/>
      <c r="CLB13" s="22"/>
      <c r="CLC13" s="22"/>
      <c r="CLD13" s="22"/>
      <c r="CLE13" s="22"/>
      <c r="CLF13" s="22"/>
      <c r="CLG13" s="22"/>
      <c r="CLH13" s="22"/>
      <c r="CLI13" s="22"/>
      <c r="CLJ13" s="22"/>
      <c r="CLK13" s="22"/>
      <c r="CLL13" s="22"/>
      <c r="CLM13" s="22"/>
      <c r="CLN13" s="22"/>
      <c r="CLO13" s="22"/>
      <c r="CLP13" s="22"/>
      <c r="CLQ13" s="22"/>
      <c r="CLR13" s="22"/>
      <c r="CLS13" s="22"/>
      <c r="CLT13" s="22"/>
      <c r="CLU13" s="22"/>
      <c r="CLV13" s="22"/>
      <c r="CLW13" s="22"/>
      <c r="CLX13" s="22"/>
      <c r="CLY13" s="22"/>
      <c r="CLZ13" s="22"/>
      <c r="CMA13" s="22"/>
      <c r="CMB13" s="22"/>
      <c r="CMC13" s="22"/>
      <c r="CMD13" s="22"/>
      <c r="CME13" s="22"/>
      <c r="CMF13" s="22"/>
      <c r="CMG13" s="22"/>
      <c r="CMH13" s="22"/>
      <c r="CMI13" s="22"/>
      <c r="CMJ13" s="22"/>
      <c r="CMK13" s="22"/>
      <c r="CML13" s="22"/>
      <c r="CMM13" s="22"/>
      <c r="CMN13" s="22"/>
      <c r="CMO13" s="22"/>
      <c r="CMP13" s="22"/>
      <c r="CMQ13" s="22"/>
      <c r="CMR13" s="22"/>
      <c r="CMS13" s="22"/>
      <c r="CMT13" s="22"/>
      <c r="CMU13" s="22"/>
      <c r="CMV13" s="22"/>
      <c r="CMW13" s="22"/>
      <c r="CMX13" s="22"/>
      <c r="CMY13" s="22"/>
      <c r="CMZ13" s="22"/>
      <c r="CNA13" s="22"/>
      <c r="CNB13" s="22"/>
      <c r="CNC13" s="22"/>
      <c r="CND13" s="22"/>
      <c r="CNE13" s="22"/>
      <c r="CNF13" s="22"/>
      <c r="CNG13" s="22"/>
      <c r="CNH13" s="22"/>
      <c r="CNI13" s="22"/>
      <c r="CNJ13" s="22"/>
      <c r="CNK13" s="22"/>
      <c r="CNL13" s="22"/>
      <c r="CNM13" s="22"/>
      <c r="CNN13" s="22"/>
      <c r="CNO13" s="22"/>
      <c r="CNP13" s="22"/>
      <c r="CNQ13" s="22"/>
      <c r="CNR13" s="22"/>
      <c r="CNS13" s="22"/>
      <c r="CNT13" s="22"/>
      <c r="CNU13" s="22"/>
      <c r="CNV13" s="22"/>
      <c r="CNW13" s="22"/>
      <c r="CNX13" s="22"/>
      <c r="CNY13" s="22"/>
      <c r="CNZ13" s="22"/>
      <c r="COA13" s="22"/>
      <c r="COB13" s="22"/>
      <c r="COC13" s="22"/>
      <c r="COD13" s="22"/>
      <c r="COE13" s="22"/>
      <c r="COF13" s="22"/>
      <c r="COG13" s="22"/>
      <c r="COH13" s="22"/>
      <c r="COI13" s="22"/>
      <c r="COJ13" s="22"/>
      <c r="COK13" s="22"/>
      <c r="COL13" s="22"/>
      <c r="COM13" s="22"/>
      <c r="CON13" s="22"/>
      <c r="COO13" s="22"/>
      <c r="COP13" s="22"/>
      <c r="COQ13" s="22"/>
      <c r="COR13" s="22"/>
      <c r="COS13" s="22"/>
      <c r="COT13" s="22"/>
      <c r="COU13" s="22"/>
      <c r="COV13" s="22"/>
      <c r="COW13" s="22"/>
      <c r="COX13" s="22"/>
      <c r="COY13" s="22"/>
      <c r="COZ13" s="22"/>
      <c r="CPA13" s="22"/>
      <c r="CPB13" s="22"/>
      <c r="CPC13" s="22"/>
      <c r="CPD13" s="22"/>
      <c r="CPE13" s="22"/>
      <c r="CPF13" s="22"/>
      <c r="CPG13" s="22"/>
      <c r="CPH13" s="22"/>
      <c r="CPI13" s="22"/>
      <c r="CPJ13" s="22"/>
      <c r="CPK13" s="22"/>
      <c r="CPL13" s="22"/>
      <c r="CPM13" s="22"/>
      <c r="CPN13" s="22"/>
      <c r="CPO13" s="22"/>
      <c r="CPP13" s="22"/>
      <c r="CPQ13" s="22"/>
      <c r="CPR13" s="22"/>
      <c r="CPS13" s="22"/>
      <c r="CPT13" s="22"/>
      <c r="CPU13" s="22"/>
      <c r="CPV13" s="22"/>
      <c r="CPW13" s="22"/>
      <c r="CPX13" s="22"/>
      <c r="CPY13" s="22"/>
      <c r="CPZ13" s="22"/>
      <c r="CQA13" s="22"/>
      <c r="CQB13" s="22"/>
      <c r="CQC13" s="22"/>
      <c r="CQD13" s="22"/>
      <c r="CQE13" s="22"/>
      <c r="CQF13" s="22"/>
      <c r="CQG13" s="22"/>
      <c r="CQH13" s="22"/>
      <c r="CQI13" s="22"/>
      <c r="CQJ13" s="22"/>
      <c r="CQK13" s="22"/>
      <c r="CQL13" s="22"/>
      <c r="CQM13" s="22"/>
      <c r="CQN13" s="22"/>
      <c r="CQO13" s="22"/>
      <c r="CQP13" s="22"/>
      <c r="CQQ13" s="22"/>
      <c r="CQR13" s="22"/>
      <c r="CQS13" s="22"/>
      <c r="CQT13" s="22"/>
      <c r="CQU13" s="22"/>
      <c r="CQV13" s="22"/>
      <c r="CQW13" s="22"/>
      <c r="CQX13" s="22"/>
      <c r="CQY13" s="22"/>
      <c r="CQZ13" s="22"/>
      <c r="CRA13" s="22"/>
      <c r="CRB13" s="22"/>
      <c r="CRC13" s="22"/>
      <c r="CRD13" s="22"/>
      <c r="CRE13" s="22"/>
      <c r="CRF13" s="22"/>
      <c r="CRG13" s="22"/>
      <c r="CRH13" s="22"/>
      <c r="CRI13" s="22"/>
      <c r="CRJ13" s="22"/>
      <c r="CRK13" s="22"/>
      <c r="CRL13" s="22"/>
      <c r="CRM13" s="22"/>
      <c r="CRN13" s="22"/>
      <c r="CRO13" s="22"/>
      <c r="CRP13" s="22"/>
      <c r="CRQ13" s="22"/>
      <c r="CRR13" s="22"/>
      <c r="CRS13" s="22"/>
      <c r="CRT13" s="22"/>
      <c r="CRU13" s="22"/>
      <c r="CRV13" s="22"/>
      <c r="CRW13" s="22"/>
      <c r="CRX13" s="22"/>
      <c r="CRY13" s="22"/>
      <c r="CRZ13" s="22"/>
      <c r="CSA13" s="22"/>
      <c r="CSB13" s="22"/>
      <c r="CSC13" s="22"/>
      <c r="CSD13" s="22"/>
      <c r="CSE13" s="22"/>
      <c r="CSF13" s="22"/>
      <c r="CSG13" s="22"/>
      <c r="CSH13" s="22"/>
      <c r="CSI13" s="22"/>
      <c r="CSJ13" s="22"/>
      <c r="CSK13" s="22"/>
      <c r="CSL13" s="22"/>
      <c r="CSM13" s="22"/>
      <c r="CSN13" s="22"/>
      <c r="CSO13" s="22"/>
      <c r="CSP13" s="22"/>
      <c r="CSQ13" s="22"/>
      <c r="CSR13" s="22"/>
      <c r="CSS13" s="22"/>
      <c r="CST13" s="22"/>
      <c r="CSU13" s="22"/>
      <c r="CSV13" s="22"/>
      <c r="CSW13" s="22"/>
      <c r="CSX13" s="22"/>
      <c r="CSY13" s="22"/>
      <c r="CSZ13" s="22"/>
      <c r="CTA13" s="22"/>
      <c r="CTB13" s="22"/>
      <c r="CTC13" s="22"/>
      <c r="CTD13" s="22"/>
      <c r="CTE13" s="22"/>
      <c r="CTF13" s="22"/>
      <c r="CTG13" s="22"/>
      <c r="CTH13" s="22"/>
      <c r="CTI13" s="22"/>
      <c r="CTJ13" s="22"/>
      <c r="CTK13" s="22"/>
      <c r="CTL13" s="22"/>
      <c r="CTM13" s="22"/>
      <c r="CTN13" s="22"/>
      <c r="CTO13" s="22"/>
      <c r="CTP13" s="22"/>
      <c r="CTQ13" s="22"/>
      <c r="CTR13" s="22"/>
      <c r="CTS13" s="22"/>
      <c r="CTT13" s="22"/>
      <c r="CTU13" s="22"/>
      <c r="CTV13" s="22"/>
      <c r="CTW13" s="22"/>
      <c r="CTX13" s="22"/>
      <c r="CTY13" s="22"/>
      <c r="CTZ13" s="22"/>
      <c r="CUA13" s="22"/>
      <c r="CUB13" s="22"/>
      <c r="CUC13" s="22"/>
      <c r="CUD13" s="22"/>
      <c r="CUE13" s="22"/>
      <c r="CUF13" s="22"/>
      <c r="CUG13" s="22"/>
      <c r="CUH13" s="22"/>
      <c r="CUI13" s="22"/>
      <c r="CUJ13" s="22"/>
      <c r="CUK13" s="22"/>
      <c r="CUL13" s="22"/>
      <c r="CUM13" s="22"/>
      <c r="CUN13" s="22"/>
      <c r="CUO13" s="22"/>
      <c r="CUP13" s="22"/>
      <c r="CUQ13" s="22"/>
      <c r="CUR13" s="22"/>
      <c r="CUS13" s="22"/>
      <c r="CUT13" s="22"/>
      <c r="CUU13" s="22"/>
      <c r="CUV13" s="22"/>
      <c r="CUW13" s="22"/>
      <c r="CUX13" s="22"/>
      <c r="CUY13" s="22"/>
      <c r="CUZ13" s="22"/>
      <c r="CVA13" s="22"/>
      <c r="CVB13" s="22"/>
      <c r="CVC13" s="22"/>
      <c r="CVD13" s="22"/>
      <c r="CVE13" s="22"/>
      <c r="CVF13" s="22"/>
      <c r="CVG13" s="22"/>
      <c r="CVH13" s="22"/>
      <c r="CVI13" s="22"/>
      <c r="CVJ13" s="22"/>
      <c r="CVK13" s="22"/>
      <c r="CVL13" s="22"/>
      <c r="CVM13" s="22"/>
      <c r="CVN13" s="22"/>
      <c r="CVO13" s="22"/>
      <c r="CVP13" s="22"/>
      <c r="CVQ13" s="22"/>
      <c r="CVR13" s="22"/>
      <c r="CVS13" s="22"/>
      <c r="CVT13" s="22"/>
      <c r="CVU13" s="22"/>
      <c r="CVV13" s="22"/>
      <c r="CVW13" s="22"/>
      <c r="CVX13" s="22"/>
      <c r="CVY13" s="22"/>
      <c r="CVZ13" s="22"/>
      <c r="CWA13" s="22"/>
      <c r="CWB13" s="22"/>
      <c r="CWC13" s="22"/>
      <c r="CWD13" s="22"/>
      <c r="CWE13" s="22"/>
      <c r="CWF13" s="22"/>
      <c r="CWG13" s="22"/>
      <c r="CWH13" s="22"/>
      <c r="CWI13" s="22"/>
      <c r="CWJ13" s="22"/>
      <c r="CWK13" s="22"/>
      <c r="CWL13" s="22"/>
      <c r="CWM13" s="22"/>
      <c r="CWN13" s="22"/>
      <c r="CWO13" s="22"/>
      <c r="CWP13" s="22"/>
      <c r="CWQ13" s="22"/>
      <c r="CWR13" s="22"/>
      <c r="CWS13" s="22"/>
      <c r="CWT13" s="22"/>
      <c r="CWU13" s="22"/>
      <c r="CWV13" s="22"/>
      <c r="CWW13" s="22"/>
      <c r="CWX13" s="22"/>
      <c r="CWY13" s="22"/>
      <c r="CWZ13" s="22"/>
      <c r="CXA13" s="22"/>
      <c r="CXB13" s="22"/>
      <c r="CXC13" s="22"/>
      <c r="CXD13" s="22"/>
      <c r="CXE13" s="22"/>
      <c r="CXF13" s="22"/>
      <c r="CXG13" s="22"/>
      <c r="CXH13" s="22"/>
      <c r="CXI13" s="22"/>
      <c r="CXJ13" s="22"/>
      <c r="CXK13" s="22"/>
      <c r="CXL13" s="22"/>
      <c r="CXM13" s="22"/>
      <c r="CXN13" s="22"/>
      <c r="CXO13" s="22"/>
      <c r="CXP13" s="22"/>
      <c r="CXQ13" s="22"/>
      <c r="CXR13" s="22"/>
      <c r="CXS13" s="22"/>
      <c r="CXT13" s="22"/>
      <c r="CXU13" s="22"/>
      <c r="CXV13" s="22"/>
      <c r="CXW13" s="22"/>
      <c r="CXX13" s="22"/>
      <c r="CXY13" s="22"/>
      <c r="CXZ13" s="22"/>
      <c r="CYA13" s="22"/>
      <c r="CYB13" s="22"/>
      <c r="CYC13" s="22"/>
      <c r="CYD13" s="22"/>
      <c r="CYE13" s="22"/>
      <c r="CYF13" s="22"/>
      <c r="CYG13" s="22"/>
      <c r="CYH13" s="22"/>
      <c r="CYI13" s="22"/>
      <c r="CYJ13" s="22"/>
      <c r="CYK13" s="22"/>
      <c r="CYL13" s="22"/>
      <c r="CYM13" s="22"/>
      <c r="CYN13" s="22"/>
      <c r="CYO13" s="22"/>
      <c r="CYP13" s="22"/>
      <c r="CYQ13" s="22"/>
      <c r="CYR13" s="22"/>
      <c r="CYS13" s="22"/>
      <c r="CYT13" s="22"/>
      <c r="CYU13" s="22"/>
      <c r="CYV13" s="22"/>
      <c r="CYW13" s="22"/>
      <c r="CYX13" s="22"/>
      <c r="CYY13" s="22"/>
      <c r="CYZ13" s="22"/>
      <c r="CZA13" s="22"/>
      <c r="CZB13" s="22"/>
      <c r="CZC13" s="22"/>
      <c r="CZD13" s="22"/>
      <c r="CZE13" s="22"/>
      <c r="CZF13" s="22"/>
      <c r="CZG13" s="22"/>
      <c r="CZH13" s="22"/>
      <c r="CZI13" s="22"/>
      <c r="CZJ13" s="22"/>
      <c r="CZK13" s="22"/>
      <c r="CZL13" s="22"/>
      <c r="CZM13" s="22"/>
      <c r="CZN13" s="22"/>
      <c r="CZO13" s="22"/>
      <c r="CZP13" s="22"/>
      <c r="CZQ13" s="22"/>
      <c r="CZR13" s="22"/>
      <c r="CZS13" s="22"/>
      <c r="CZT13" s="22"/>
      <c r="CZU13" s="22"/>
      <c r="CZV13" s="22"/>
      <c r="CZW13" s="22"/>
      <c r="CZX13" s="22"/>
      <c r="CZY13" s="22"/>
      <c r="CZZ13" s="22"/>
      <c r="DAA13" s="22"/>
      <c r="DAB13" s="22"/>
      <c r="DAC13" s="22"/>
      <c r="DAD13" s="22"/>
      <c r="DAE13" s="22"/>
      <c r="DAF13" s="22"/>
      <c r="DAG13" s="22"/>
      <c r="DAH13" s="22"/>
      <c r="DAI13" s="22"/>
      <c r="DAJ13" s="22"/>
      <c r="DAK13" s="22"/>
      <c r="DAL13" s="22"/>
      <c r="DAM13" s="22"/>
      <c r="DAN13" s="22"/>
      <c r="DAO13" s="22"/>
      <c r="DAP13" s="22"/>
      <c r="DAQ13" s="22"/>
      <c r="DAR13" s="22"/>
      <c r="DAS13" s="22"/>
      <c r="DAT13" s="22"/>
      <c r="DAU13" s="22"/>
      <c r="DAV13" s="22"/>
      <c r="DAW13" s="22"/>
      <c r="DAX13" s="22"/>
      <c r="DAY13" s="22"/>
      <c r="DAZ13" s="22"/>
      <c r="DBA13" s="22"/>
      <c r="DBB13" s="22"/>
      <c r="DBC13" s="22"/>
      <c r="DBD13" s="22"/>
      <c r="DBE13" s="22"/>
      <c r="DBF13" s="22"/>
      <c r="DBG13" s="22"/>
      <c r="DBH13" s="22"/>
      <c r="DBI13" s="22"/>
      <c r="DBJ13" s="22"/>
      <c r="DBK13" s="22"/>
      <c r="DBL13" s="22"/>
      <c r="DBM13" s="22"/>
      <c r="DBN13" s="22"/>
      <c r="DBO13" s="22"/>
      <c r="DBP13" s="22"/>
      <c r="DBQ13" s="22"/>
      <c r="DBR13" s="22"/>
      <c r="DBS13" s="22"/>
      <c r="DBT13" s="22"/>
      <c r="DBU13" s="22"/>
      <c r="DBV13" s="22"/>
      <c r="DBW13" s="22"/>
      <c r="DBX13" s="22"/>
      <c r="DBY13" s="22"/>
      <c r="DBZ13" s="22"/>
      <c r="DCA13" s="22"/>
      <c r="DCB13" s="22"/>
      <c r="DCC13" s="22"/>
      <c r="DCD13" s="22"/>
      <c r="DCE13" s="22"/>
      <c r="DCF13" s="22"/>
      <c r="DCG13" s="22"/>
      <c r="DCH13" s="22"/>
      <c r="DCI13" s="22"/>
      <c r="DCJ13" s="22"/>
      <c r="DCK13" s="22"/>
      <c r="DCL13" s="22"/>
      <c r="DCM13" s="22"/>
      <c r="DCN13" s="22"/>
      <c r="DCO13" s="22"/>
      <c r="DCP13" s="22"/>
      <c r="DCQ13" s="22"/>
      <c r="DCR13" s="22"/>
      <c r="DCS13" s="22"/>
      <c r="DCT13" s="22"/>
      <c r="DCU13" s="22"/>
      <c r="DCV13" s="22"/>
      <c r="DCW13" s="22"/>
      <c r="DCX13" s="22"/>
      <c r="DCY13" s="22"/>
      <c r="DCZ13" s="22"/>
      <c r="DDA13" s="22"/>
      <c r="DDB13" s="22"/>
      <c r="DDC13" s="22"/>
      <c r="DDD13" s="22"/>
      <c r="DDE13" s="22"/>
      <c r="DDF13" s="22"/>
      <c r="DDG13" s="22"/>
      <c r="DDH13" s="22"/>
      <c r="DDI13" s="22"/>
      <c r="DDJ13" s="22"/>
      <c r="DDK13" s="22"/>
      <c r="DDL13" s="22"/>
      <c r="DDM13" s="22"/>
      <c r="DDN13" s="22"/>
      <c r="DDO13" s="22"/>
      <c r="DDP13" s="22"/>
      <c r="DDQ13" s="22"/>
      <c r="DDR13" s="22"/>
      <c r="DDS13" s="22"/>
      <c r="DDT13" s="22"/>
      <c r="DDU13" s="22"/>
      <c r="DDV13" s="22"/>
      <c r="DDW13" s="22"/>
      <c r="DDX13" s="22"/>
      <c r="DDY13" s="22"/>
      <c r="DDZ13" s="22"/>
      <c r="DEA13" s="22"/>
      <c r="DEB13" s="22"/>
      <c r="DEC13" s="22"/>
      <c r="DED13" s="22"/>
      <c r="DEE13" s="22"/>
      <c r="DEF13" s="22"/>
      <c r="DEG13" s="22"/>
      <c r="DEH13" s="22"/>
      <c r="DEI13" s="22"/>
      <c r="DEJ13" s="22"/>
      <c r="DEK13" s="22"/>
      <c r="DEL13" s="22"/>
      <c r="DEM13" s="22"/>
      <c r="DEN13" s="22"/>
      <c r="DEO13" s="22"/>
      <c r="DEP13" s="22"/>
      <c r="DEQ13" s="22"/>
      <c r="DER13" s="22"/>
      <c r="DES13" s="22"/>
      <c r="DET13" s="22"/>
      <c r="DEU13" s="22"/>
      <c r="DEV13" s="22"/>
      <c r="DEW13" s="22"/>
      <c r="DEX13" s="22"/>
      <c r="DEY13" s="22"/>
      <c r="DEZ13" s="22"/>
      <c r="DFA13" s="22"/>
      <c r="DFB13" s="22"/>
      <c r="DFC13" s="22"/>
      <c r="DFD13" s="22"/>
      <c r="DFE13" s="22"/>
      <c r="DFF13" s="22"/>
      <c r="DFG13" s="22"/>
      <c r="DFH13" s="22"/>
      <c r="DFI13" s="22"/>
      <c r="DFJ13" s="22"/>
      <c r="DFK13" s="22"/>
      <c r="DFL13" s="22"/>
      <c r="DFM13" s="22"/>
      <c r="DFN13" s="22"/>
      <c r="DFO13" s="22"/>
      <c r="DFP13" s="22"/>
      <c r="DFQ13" s="22"/>
      <c r="DFR13" s="22"/>
      <c r="DFS13" s="22"/>
      <c r="DFT13" s="22"/>
      <c r="DFU13" s="22"/>
      <c r="DFV13" s="22"/>
      <c r="DFW13" s="22"/>
      <c r="DFX13" s="22"/>
      <c r="DFY13" s="22"/>
      <c r="DFZ13" s="22"/>
      <c r="DGA13" s="22"/>
      <c r="DGB13" s="22"/>
      <c r="DGC13" s="22"/>
      <c r="DGD13" s="22"/>
      <c r="DGE13" s="22"/>
      <c r="DGF13" s="22"/>
      <c r="DGG13" s="22"/>
      <c r="DGH13" s="22"/>
      <c r="DGI13" s="22"/>
      <c r="DGJ13" s="22"/>
      <c r="DGK13" s="22"/>
      <c r="DGL13" s="22"/>
      <c r="DGM13" s="22"/>
      <c r="DGN13" s="22"/>
      <c r="DGO13" s="22"/>
      <c r="DGP13" s="22"/>
      <c r="DGQ13" s="22"/>
      <c r="DGR13" s="22"/>
      <c r="DGS13" s="22"/>
      <c r="DGT13" s="22"/>
      <c r="DGU13" s="22"/>
      <c r="DGV13" s="22"/>
      <c r="DGW13" s="22"/>
      <c r="DGX13" s="22"/>
      <c r="DGY13" s="22"/>
      <c r="DGZ13" s="22"/>
      <c r="DHA13" s="22"/>
      <c r="DHB13" s="22"/>
      <c r="DHC13" s="22"/>
      <c r="DHD13" s="22"/>
      <c r="DHE13" s="22"/>
      <c r="DHF13" s="22"/>
      <c r="DHG13" s="22"/>
      <c r="DHH13" s="22"/>
      <c r="DHI13" s="22"/>
      <c r="DHJ13" s="22"/>
      <c r="DHK13" s="22"/>
      <c r="DHL13" s="22"/>
      <c r="DHM13" s="22"/>
      <c r="DHN13" s="22"/>
      <c r="DHO13" s="22"/>
      <c r="DHP13" s="22"/>
      <c r="DHQ13" s="22"/>
      <c r="DHR13" s="22"/>
      <c r="DHS13" s="22"/>
      <c r="DHT13" s="22"/>
      <c r="DHU13" s="22"/>
      <c r="DHV13" s="22"/>
      <c r="DHW13" s="22"/>
      <c r="DHX13" s="22"/>
      <c r="DHY13" s="22"/>
      <c r="DHZ13" s="22"/>
      <c r="DIA13" s="22"/>
      <c r="DIB13" s="22"/>
      <c r="DIC13" s="22"/>
      <c r="DID13" s="22"/>
      <c r="DIE13" s="22"/>
      <c r="DIF13" s="22"/>
      <c r="DIG13" s="22"/>
      <c r="DIH13" s="22"/>
      <c r="DII13" s="22"/>
      <c r="DIJ13" s="22"/>
      <c r="DIK13" s="22"/>
      <c r="DIL13" s="22"/>
      <c r="DIM13" s="22"/>
      <c r="DIN13" s="22"/>
      <c r="DIO13" s="22"/>
      <c r="DIP13" s="22"/>
      <c r="DIQ13" s="22"/>
      <c r="DIR13" s="22"/>
      <c r="DIS13" s="22"/>
      <c r="DIT13" s="22"/>
      <c r="DIU13" s="22"/>
      <c r="DIV13" s="22"/>
      <c r="DIW13" s="22"/>
      <c r="DIX13" s="22"/>
      <c r="DIY13" s="22"/>
      <c r="DIZ13" s="22"/>
      <c r="DJA13" s="22"/>
      <c r="DJB13" s="22"/>
      <c r="DJC13" s="22"/>
      <c r="DJD13" s="22"/>
      <c r="DJE13" s="22"/>
      <c r="DJF13" s="22"/>
      <c r="DJG13" s="22"/>
      <c r="DJH13" s="22"/>
      <c r="DJI13" s="22"/>
      <c r="DJJ13" s="22"/>
      <c r="DJK13" s="22"/>
      <c r="DJL13" s="22"/>
      <c r="DJM13" s="22"/>
      <c r="DJN13" s="22"/>
      <c r="DJO13" s="22"/>
      <c r="DJP13" s="22"/>
      <c r="DJQ13" s="22"/>
      <c r="DJR13" s="22"/>
      <c r="DJS13" s="22"/>
      <c r="DJT13" s="22"/>
      <c r="DJU13" s="22"/>
      <c r="DJV13" s="22"/>
      <c r="DJW13" s="22"/>
      <c r="DJX13" s="22"/>
      <c r="DJY13" s="22"/>
      <c r="DJZ13" s="22"/>
      <c r="DKA13" s="22"/>
      <c r="DKB13" s="22"/>
      <c r="DKC13" s="22"/>
      <c r="DKD13" s="22"/>
      <c r="DKE13" s="22"/>
      <c r="DKF13" s="22"/>
      <c r="DKG13" s="22"/>
      <c r="DKH13" s="22"/>
      <c r="DKI13" s="22"/>
      <c r="DKJ13" s="22"/>
      <c r="DKK13" s="22"/>
      <c r="DKL13" s="22"/>
      <c r="DKM13" s="22"/>
      <c r="DKN13" s="22"/>
      <c r="DKO13" s="22"/>
      <c r="DKP13" s="22"/>
      <c r="DKQ13" s="22"/>
      <c r="DKR13" s="22"/>
      <c r="DKS13" s="22"/>
      <c r="DKT13" s="22"/>
      <c r="DKU13" s="22"/>
      <c r="DKV13" s="22"/>
      <c r="DKW13" s="22"/>
      <c r="DKX13" s="22"/>
      <c r="DKY13" s="22"/>
      <c r="DKZ13" s="22"/>
      <c r="DLA13" s="22"/>
      <c r="DLB13" s="22"/>
      <c r="DLC13" s="22"/>
      <c r="DLD13" s="22"/>
      <c r="DLE13" s="22"/>
      <c r="DLF13" s="22"/>
      <c r="DLG13" s="22"/>
      <c r="DLH13" s="22"/>
      <c r="DLI13" s="22"/>
      <c r="DLJ13" s="22"/>
      <c r="DLK13" s="22"/>
      <c r="DLL13" s="22"/>
      <c r="DLM13" s="22"/>
      <c r="DLN13" s="22"/>
      <c r="DLO13" s="22"/>
      <c r="DLP13" s="22"/>
      <c r="DLQ13" s="22"/>
      <c r="DLR13" s="22"/>
      <c r="DLS13" s="22"/>
      <c r="DLT13" s="22"/>
      <c r="DLU13" s="22"/>
      <c r="DLV13" s="22"/>
      <c r="DLW13" s="22"/>
      <c r="DLX13" s="22"/>
      <c r="DLY13" s="22"/>
      <c r="DLZ13" s="22"/>
      <c r="DMA13" s="22"/>
      <c r="DMB13" s="22"/>
      <c r="DMC13" s="22"/>
      <c r="DMD13" s="22"/>
      <c r="DME13" s="22"/>
      <c r="DMF13" s="22"/>
      <c r="DMG13" s="22"/>
      <c r="DMH13" s="22"/>
      <c r="DMI13" s="22"/>
      <c r="DMJ13" s="22"/>
      <c r="DMK13" s="22"/>
      <c r="DML13" s="22"/>
      <c r="DMM13" s="22"/>
      <c r="DMN13" s="22"/>
      <c r="DMO13" s="22"/>
      <c r="DMP13" s="22"/>
      <c r="DMQ13" s="22"/>
      <c r="DMR13" s="22"/>
      <c r="DMS13" s="22"/>
      <c r="DMT13" s="22"/>
      <c r="DMU13" s="22"/>
      <c r="DMV13" s="22"/>
      <c r="DMW13" s="22"/>
      <c r="DMX13" s="22"/>
      <c r="DMY13" s="22"/>
      <c r="DMZ13" s="22"/>
      <c r="DNA13" s="22"/>
      <c r="DNB13" s="22"/>
      <c r="DNC13" s="22"/>
      <c r="DND13" s="22"/>
      <c r="DNE13" s="22"/>
      <c r="DNF13" s="22"/>
      <c r="DNG13" s="22"/>
      <c r="DNH13" s="22"/>
      <c r="DNI13" s="22"/>
      <c r="DNJ13" s="22"/>
      <c r="DNK13" s="22"/>
      <c r="DNL13" s="22"/>
      <c r="DNM13" s="22"/>
      <c r="DNN13" s="22"/>
      <c r="DNO13" s="22"/>
      <c r="DNP13" s="22"/>
      <c r="DNQ13" s="22"/>
      <c r="DNR13" s="22"/>
      <c r="DNS13" s="22"/>
      <c r="DNT13" s="22"/>
      <c r="DNU13" s="22"/>
      <c r="DNV13" s="22"/>
      <c r="DNW13" s="22"/>
      <c r="DNX13" s="22"/>
      <c r="DNY13" s="22"/>
      <c r="DNZ13" s="22"/>
      <c r="DOA13" s="22"/>
      <c r="DOB13" s="22"/>
      <c r="DOC13" s="22"/>
      <c r="DOD13" s="22"/>
      <c r="DOE13" s="22"/>
      <c r="DOF13" s="22"/>
      <c r="DOG13" s="22"/>
      <c r="DOH13" s="22"/>
      <c r="DOI13" s="22"/>
      <c r="DOJ13" s="22"/>
      <c r="DOK13" s="22"/>
      <c r="DOL13" s="22"/>
      <c r="DOM13" s="22"/>
      <c r="DON13" s="22"/>
      <c r="DOO13" s="22"/>
      <c r="DOP13" s="22"/>
      <c r="DOQ13" s="22"/>
      <c r="DOR13" s="22"/>
      <c r="DOS13" s="22"/>
      <c r="DOT13" s="22"/>
      <c r="DOU13" s="22"/>
      <c r="DOV13" s="22"/>
      <c r="DOW13" s="22"/>
      <c r="DOX13" s="22"/>
      <c r="DOY13" s="22"/>
      <c r="DOZ13" s="22"/>
      <c r="DPA13" s="22"/>
      <c r="DPB13" s="22"/>
      <c r="DPC13" s="22"/>
      <c r="DPD13" s="22"/>
      <c r="DPE13" s="22"/>
      <c r="DPF13" s="22"/>
      <c r="DPG13" s="22"/>
      <c r="DPH13" s="22"/>
      <c r="DPI13" s="22"/>
      <c r="DPJ13" s="22"/>
      <c r="DPK13" s="22"/>
      <c r="DPL13" s="22"/>
      <c r="DPM13" s="22"/>
      <c r="DPN13" s="22"/>
      <c r="DPO13" s="22"/>
      <c r="DPP13" s="22"/>
      <c r="DPQ13" s="22"/>
      <c r="DPR13" s="22"/>
      <c r="DPS13" s="22"/>
      <c r="DPT13" s="22"/>
      <c r="DPU13" s="22"/>
      <c r="DPV13" s="22"/>
      <c r="DPW13" s="22"/>
      <c r="DPX13" s="22"/>
      <c r="DPY13" s="22"/>
      <c r="DPZ13" s="22"/>
      <c r="DQA13" s="22"/>
      <c r="DQB13" s="22"/>
      <c r="DQC13" s="22"/>
      <c r="DQD13" s="22"/>
      <c r="DQE13" s="22"/>
      <c r="DQF13" s="22"/>
      <c r="DQG13" s="22"/>
      <c r="DQH13" s="22"/>
      <c r="DQI13" s="22"/>
      <c r="DQJ13" s="22"/>
      <c r="DQK13" s="22"/>
      <c r="DQL13" s="22"/>
      <c r="DQM13" s="22"/>
      <c r="DQN13" s="22"/>
      <c r="DQO13" s="22"/>
      <c r="DQP13" s="22"/>
      <c r="DQQ13" s="22"/>
      <c r="DQR13" s="22"/>
      <c r="DQS13" s="22"/>
      <c r="DQT13" s="22"/>
      <c r="DQU13" s="22"/>
      <c r="DQV13" s="22"/>
      <c r="DQW13" s="22"/>
      <c r="DQX13" s="22"/>
      <c r="DQY13" s="22"/>
      <c r="DQZ13" s="22"/>
      <c r="DRA13" s="22"/>
      <c r="DRB13" s="22"/>
      <c r="DRC13" s="22"/>
      <c r="DRD13" s="22"/>
      <c r="DRE13" s="22"/>
      <c r="DRF13" s="22"/>
      <c r="DRG13" s="22"/>
      <c r="DRH13" s="22"/>
      <c r="DRI13" s="22"/>
      <c r="DRJ13" s="22"/>
      <c r="DRK13" s="22"/>
      <c r="DRL13" s="22"/>
      <c r="DRM13" s="22"/>
      <c r="DRN13" s="22"/>
      <c r="DRO13" s="22"/>
      <c r="DRP13" s="22"/>
      <c r="DRQ13" s="22"/>
      <c r="DRR13" s="22"/>
      <c r="DRS13" s="22"/>
      <c r="DRT13" s="22"/>
      <c r="DRU13" s="22"/>
      <c r="DRV13" s="22"/>
      <c r="DRW13" s="22"/>
      <c r="DRX13" s="22"/>
      <c r="DRY13" s="22"/>
      <c r="DRZ13" s="22"/>
      <c r="DSA13" s="22"/>
      <c r="DSB13" s="22"/>
      <c r="DSC13" s="22"/>
      <c r="DSD13" s="22"/>
      <c r="DSE13" s="22"/>
      <c r="DSF13" s="22"/>
      <c r="DSG13" s="22"/>
      <c r="DSH13" s="22"/>
      <c r="DSI13" s="22"/>
      <c r="DSJ13" s="22"/>
      <c r="DSK13" s="22"/>
      <c r="DSL13" s="22"/>
      <c r="DSM13" s="22"/>
      <c r="DSN13" s="22"/>
      <c r="DSO13" s="22"/>
      <c r="DSP13" s="22"/>
      <c r="DSQ13" s="22"/>
      <c r="DSR13" s="22"/>
      <c r="DSS13" s="22"/>
      <c r="DST13" s="22"/>
      <c r="DSU13" s="22"/>
      <c r="DSV13" s="22"/>
      <c r="DSW13" s="22"/>
      <c r="DSX13" s="22"/>
      <c r="DSY13" s="22"/>
      <c r="DSZ13" s="22"/>
      <c r="DTA13" s="22"/>
      <c r="DTB13" s="22"/>
      <c r="DTC13" s="22"/>
      <c r="DTD13" s="22"/>
      <c r="DTE13" s="22"/>
      <c r="DTF13" s="22"/>
      <c r="DTG13" s="22"/>
      <c r="DTH13" s="22"/>
      <c r="DTI13" s="22"/>
      <c r="DTJ13" s="22"/>
      <c r="DTK13" s="22"/>
      <c r="DTL13" s="22"/>
      <c r="DTM13" s="22"/>
      <c r="DTN13" s="22"/>
      <c r="DTO13" s="22"/>
      <c r="DTP13" s="22"/>
      <c r="DTQ13" s="22"/>
      <c r="DTR13" s="22"/>
      <c r="DTS13" s="22"/>
      <c r="DTT13" s="22"/>
      <c r="DTU13" s="22"/>
      <c r="DTV13" s="22"/>
      <c r="DTW13" s="22"/>
      <c r="DTX13" s="22"/>
      <c r="DTY13" s="22"/>
      <c r="DTZ13" s="22"/>
      <c r="DUA13" s="22"/>
      <c r="DUB13" s="22"/>
      <c r="DUC13" s="22"/>
      <c r="DUD13" s="22"/>
      <c r="DUE13" s="22"/>
      <c r="DUF13" s="22"/>
      <c r="DUG13" s="22"/>
      <c r="DUH13" s="22"/>
      <c r="DUI13" s="22"/>
      <c r="DUJ13" s="22"/>
      <c r="DUK13" s="22"/>
      <c r="DUL13" s="22"/>
      <c r="DUM13" s="22"/>
      <c r="DUN13" s="22"/>
      <c r="DUO13" s="22"/>
      <c r="DUP13" s="22"/>
      <c r="DUQ13" s="22"/>
      <c r="DUR13" s="22"/>
      <c r="DUS13" s="22"/>
      <c r="DUT13" s="22"/>
      <c r="DUU13" s="22"/>
      <c r="DUV13" s="22"/>
      <c r="DUW13" s="22"/>
      <c r="DUX13" s="22"/>
      <c r="DUY13" s="22"/>
      <c r="DUZ13" s="22"/>
      <c r="DVA13" s="22"/>
      <c r="DVB13" s="22"/>
      <c r="DVC13" s="22"/>
      <c r="DVD13" s="22"/>
      <c r="DVE13" s="22"/>
      <c r="DVF13" s="22"/>
      <c r="DVG13" s="22"/>
      <c r="DVH13" s="22"/>
      <c r="DVI13" s="22"/>
      <c r="DVJ13" s="22"/>
      <c r="DVK13" s="22"/>
      <c r="DVL13" s="22"/>
      <c r="DVM13" s="22"/>
      <c r="DVN13" s="22"/>
      <c r="DVO13" s="22"/>
      <c r="DVP13" s="22"/>
      <c r="DVQ13" s="22"/>
      <c r="DVR13" s="22"/>
      <c r="DVS13" s="22"/>
      <c r="DVT13" s="22"/>
      <c r="DVU13" s="22"/>
      <c r="DVV13" s="22"/>
      <c r="DVW13" s="22"/>
      <c r="DVX13" s="22"/>
      <c r="DVY13" s="22"/>
      <c r="DVZ13" s="22"/>
      <c r="DWA13" s="22"/>
      <c r="DWB13" s="22"/>
      <c r="DWC13" s="22"/>
      <c r="DWD13" s="22"/>
      <c r="DWE13" s="22"/>
      <c r="DWF13" s="22"/>
      <c r="DWG13" s="22"/>
      <c r="DWH13" s="22"/>
      <c r="DWI13" s="22"/>
      <c r="DWJ13" s="22"/>
      <c r="DWK13" s="22"/>
      <c r="DWL13" s="22"/>
      <c r="DWM13" s="22"/>
      <c r="DWN13" s="22"/>
      <c r="DWO13" s="22"/>
      <c r="DWP13" s="22"/>
      <c r="DWQ13" s="22"/>
      <c r="DWR13" s="22"/>
      <c r="DWS13" s="22"/>
      <c r="DWT13" s="22"/>
      <c r="DWU13" s="22"/>
      <c r="DWV13" s="22"/>
      <c r="DWW13" s="22"/>
      <c r="DWX13" s="22"/>
      <c r="DWY13" s="22"/>
      <c r="DWZ13" s="22"/>
      <c r="DXA13" s="22"/>
      <c r="DXB13" s="22"/>
      <c r="DXC13" s="22"/>
      <c r="DXD13" s="22"/>
      <c r="DXE13" s="22"/>
      <c r="DXF13" s="22"/>
      <c r="DXG13" s="22"/>
      <c r="DXH13" s="22"/>
      <c r="DXI13" s="22"/>
      <c r="DXJ13" s="22"/>
      <c r="DXK13" s="22"/>
      <c r="DXL13" s="22"/>
      <c r="DXM13" s="22"/>
      <c r="DXN13" s="22"/>
      <c r="DXO13" s="22"/>
      <c r="DXP13" s="22"/>
      <c r="DXQ13" s="22"/>
      <c r="DXR13" s="22"/>
      <c r="DXS13" s="22"/>
      <c r="DXT13" s="22"/>
      <c r="DXU13" s="22"/>
      <c r="DXV13" s="22"/>
      <c r="DXW13" s="22"/>
      <c r="DXX13" s="22"/>
      <c r="DXY13" s="22"/>
      <c r="DXZ13" s="22"/>
      <c r="DYA13" s="22"/>
      <c r="DYB13" s="22"/>
      <c r="DYC13" s="22"/>
      <c r="DYD13" s="22"/>
      <c r="DYE13" s="22"/>
      <c r="DYF13" s="22"/>
      <c r="DYG13" s="22"/>
      <c r="DYH13" s="22"/>
      <c r="DYI13" s="22"/>
      <c r="DYJ13" s="22"/>
      <c r="DYK13" s="22"/>
      <c r="DYL13" s="22"/>
      <c r="DYM13" s="22"/>
      <c r="DYN13" s="22"/>
      <c r="DYO13" s="22"/>
      <c r="DYP13" s="22"/>
      <c r="DYQ13" s="22"/>
      <c r="DYR13" s="22"/>
      <c r="DYS13" s="22"/>
      <c r="DYT13" s="22"/>
      <c r="DYU13" s="22"/>
      <c r="DYV13" s="22"/>
      <c r="DYW13" s="22"/>
      <c r="DYX13" s="22"/>
      <c r="DYY13" s="22"/>
      <c r="DYZ13" s="22"/>
      <c r="DZA13" s="22"/>
      <c r="DZB13" s="22"/>
      <c r="DZC13" s="22"/>
      <c r="DZD13" s="22"/>
      <c r="DZE13" s="22"/>
      <c r="DZF13" s="22"/>
      <c r="DZG13" s="22"/>
      <c r="DZH13" s="22"/>
      <c r="DZI13" s="22"/>
      <c r="DZJ13" s="22"/>
      <c r="DZK13" s="22"/>
      <c r="DZL13" s="22"/>
      <c r="DZM13" s="22"/>
      <c r="DZN13" s="22"/>
      <c r="DZO13" s="22"/>
      <c r="DZP13" s="22"/>
      <c r="DZQ13" s="22"/>
      <c r="DZR13" s="22"/>
      <c r="DZS13" s="22"/>
      <c r="DZT13" s="22"/>
      <c r="DZU13" s="22"/>
      <c r="DZV13" s="22"/>
      <c r="DZW13" s="22"/>
      <c r="DZX13" s="22"/>
      <c r="DZY13" s="22"/>
      <c r="DZZ13" s="22"/>
      <c r="EAA13" s="22"/>
      <c r="EAB13" s="22"/>
      <c r="EAC13" s="22"/>
      <c r="EAD13" s="22"/>
      <c r="EAE13" s="22"/>
      <c r="EAF13" s="22"/>
      <c r="EAG13" s="22"/>
      <c r="EAH13" s="22"/>
      <c r="EAI13" s="22"/>
      <c r="EAJ13" s="22"/>
      <c r="EAK13" s="22"/>
      <c r="EAL13" s="22"/>
      <c r="EAM13" s="22"/>
      <c r="EAN13" s="22"/>
      <c r="EAO13" s="22"/>
      <c r="EAP13" s="22"/>
      <c r="EAQ13" s="22"/>
      <c r="EAR13" s="22"/>
      <c r="EAS13" s="22"/>
      <c r="EAT13" s="22"/>
      <c r="EAU13" s="22"/>
      <c r="EAV13" s="22"/>
      <c r="EAW13" s="22"/>
      <c r="EAX13" s="22"/>
      <c r="EAY13" s="22"/>
      <c r="EAZ13" s="22"/>
      <c r="EBA13" s="22"/>
      <c r="EBB13" s="22"/>
      <c r="EBC13" s="22"/>
      <c r="EBD13" s="22"/>
      <c r="EBE13" s="22"/>
      <c r="EBF13" s="22"/>
      <c r="EBG13" s="22"/>
      <c r="EBH13" s="22"/>
      <c r="EBI13" s="22"/>
      <c r="EBJ13" s="22"/>
      <c r="EBK13" s="22"/>
      <c r="EBL13" s="22"/>
      <c r="EBM13" s="22"/>
      <c r="EBN13" s="22"/>
      <c r="EBO13" s="22"/>
      <c r="EBP13" s="22"/>
      <c r="EBQ13" s="22"/>
      <c r="EBR13" s="22"/>
      <c r="EBS13" s="22"/>
      <c r="EBT13" s="22"/>
      <c r="EBU13" s="22"/>
      <c r="EBV13" s="22"/>
      <c r="EBW13" s="22"/>
      <c r="EBX13" s="22"/>
      <c r="EBY13" s="22"/>
      <c r="EBZ13" s="22"/>
      <c r="ECA13" s="22"/>
      <c r="ECB13" s="22"/>
      <c r="ECC13" s="22"/>
      <c r="ECD13" s="22"/>
      <c r="ECE13" s="22"/>
      <c r="ECF13" s="22"/>
      <c r="ECG13" s="22"/>
      <c r="ECH13" s="22"/>
      <c r="ECI13" s="22"/>
      <c r="ECJ13" s="22"/>
      <c r="ECK13" s="22"/>
      <c r="ECL13" s="22"/>
      <c r="ECM13" s="22"/>
      <c r="ECN13" s="22"/>
      <c r="ECO13" s="22"/>
      <c r="ECP13" s="22"/>
      <c r="ECQ13" s="22"/>
      <c r="ECR13" s="22"/>
      <c r="ECS13" s="22"/>
      <c r="ECT13" s="22"/>
      <c r="ECU13" s="22"/>
      <c r="ECV13" s="22"/>
      <c r="ECW13" s="22"/>
      <c r="ECX13" s="22"/>
      <c r="ECY13" s="22"/>
      <c r="ECZ13" s="22"/>
      <c r="EDA13" s="22"/>
      <c r="EDB13" s="22"/>
      <c r="EDC13" s="22"/>
      <c r="EDD13" s="22"/>
      <c r="EDE13" s="22"/>
      <c r="EDF13" s="22"/>
      <c r="EDG13" s="22"/>
      <c r="EDH13" s="22"/>
      <c r="EDI13" s="22"/>
      <c r="EDJ13" s="22"/>
      <c r="EDK13" s="22"/>
      <c r="EDL13" s="22"/>
      <c r="EDM13" s="22"/>
      <c r="EDN13" s="22"/>
      <c r="EDO13" s="22"/>
      <c r="EDP13" s="22"/>
      <c r="EDQ13" s="22"/>
      <c r="EDR13" s="22"/>
      <c r="EDS13" s="22"/>
      <c r="EDT13" s="22"/>
      <c r="EDU13" s="22"/>
      <c r="EDV13" s="22"/>
      <c r="EDW13" s="22"/>
      <c r="EDX13" s="22"/>
      <c r="EDY13" s="22"/>
      <c r="EDZ13" s="22"/>
      <c r="EEA13" s="22"/>
      <c r="EEB13" s="22"/>
      <c r="EEC13" s="22"/>
      <c r="EED13" s="22"/>
      <c r="EEE13" s="22"/>
      <c r="EEF13" s="22"/>
      <c r="EEG13" s="22"/>
      <c r="EEH13" s="22"/>
      <c r="EEI13" s="22"/>
      <c r="EEJ13" s="22"/>
      <c r="EEK13" s="22"/>
      <c r="EEL13" s="22"/>
      <c r="EEM13" s="22"/>
      <c r="EEN13" s="22"/>
      <c r="EEO13" s="22"/>
      <c r="EEP13" s="22"/>
      <c r="EEQ13" s="22"/>
      <c r="EER13" s="22"/>
      <c r="EES13" s="22"/>
      <c r="EET13" s="22"/>
      <c r="EEU13" s="22"/>
      <c r="EEV13" s="22"/>
      <c r="EEW13" s="22"/>
      <c r="EEX13" s="22"/>
      <c r="EEY13" s="22"/>
      <c r="EEZ13" s="22"/>
      <c r="EFA13" s="22"/>
      <c r="EFB13" s="22"/>
      <c r="EFC13" s="22"/>
      <c r="EFD13" s="22"/>
      <c r="EFE13" s="22"/>
      <c r="EFF13" s="22"/>
      <c r="EFG13" s="22"/>
      <c r="EFH13" s="22"/>
      <c r="EFI13" s="22"/>
      <c r="EFJ13" s="22"/>
      <c r="EFK13" s="22"/>
      <c r="EFL13" s="22"/>
      <c r="EFM13" s="22"/>
      <c r="EFN13" s="22"/>
      <c r="EFO13" s="22"/>
      <c r="EFP13" s="22"/>
      <c r="EFQ13" s="22"/>
      <c r="EFR13" s="22"/>
      <c r="EFS13" s="22"/>
      <c r="EFT13" s="22"/>
      <c r="EFU13" s="22"/>
      <c r="EFV13" s="22"/>
      <c r="EFW13" s="22"/>
      <c r="EFX13" s="22"/>
      <c r="EFY13" s="22"/>
      <c r="EFZ13" s="22"/>
      <c r="EGA13" s="22"/>
      <c r="EGB13" s="22"/>
      <c r="EGC13" s="22"/>
      <c r="EGD13" s="22"/>
      <c r="EGE13" s="22"/>
      <c r="EGF13" s="22"/>
      <c r="EGG13" s="22"/>
      <c r="EGH13" s="22"/>
      <c r="EGI13" s="22"/>
      <c r="EGJ13" s="22"/>
      <c r="EGK13" s="22"/>
      <c r="EGL13" s="22"/>
      <c r="EGM13" s="22"/>
      <c r="EGN13" s="22"/>
      <c r="EGO13" s="22"/>
      <c r="EGP13" s="22"/>
      <c r="EGQ13" s="22"/>
      <c r="EGR13" s="22"/>
      <c r="EGS13" s="22"/>
      <c r="EGT13" s="22"/>
      <c r="EGU13" s="22"/>
      <c r="EGV13" s="22"/>
      <c r="EGW13" s="22"/>
      <c r="EGX13" s="22"/>
      <c r="EGY13" s="22"/>
      <c r="EGZ13" s="22"/>
      <c r="EHA13" s="22"/>
      <c r="EHB13" s="22"/>
      <c r="EHC13" s="22"/>
      <c r="EHD13" s="22"/>
      <c r="EHE13" s="22"/>
      <c r="EHF13" s="22"/>
      <c r="EHG13" s="22"/>
      <c r="EHH13" s="22"/>
      <c r="EHI13" s="22"/>
      <c r="EHJ13" s="22"/>
      <c r="EHK13" s="22"/>
      <c r="EHL13" s="22"/>
      <c r="EHM13" s="22"/>
      <c r="EHN13" s="22"/>
      <c r="EHO13" s="22"/>
      <c r="EHP13" s="22"/>
      <c r="EHQ13" s="22"/>
      <c r="EHR13" s="22"/>
      <c r="EHS13" s="22"/>
      <c r="EHT13" s="22"/>
      <c r="EHU13" s="22"/>
      <c r="EHV13" s="22"/>
      <c r="EHW13" s="22"/>
      <c r="EHX13" s="22"/>
      <c r="EHY13" s="22"/>
      <c r="EHZ13" s="22"/>
      <c r="EIA13" s="22"/>
      <c r="EIB13" s="22"/>
      <c r="EIC13" s="22"/>
      <c r="EID13" s="22"/>
      <c r="EIE13" s="22"/>
      <c r="EIF13" s="22"/>
      <c r="EIG13" s="22"/>
      <c r="EIH13" s="22"/>
      <c r="EII13" s="22"/>
      <c r="EIJ13" s="22"/>
      <c r="EIK13" s="22"/>
      <c r="EIL13" s="22"/>
      <c r="EIM13" s="22"/>
      <c r="EIN13" s="22"/>
      <c r="EIO13" s="22"/>
      <c r="EIP13" s="22"/>
      <c r="EIQ13" s="22"/>
      <c r="EIR13" s="22"/>
      <c r="EIS13" s="22"/>
      <c r="EIT13" s="22"/>
      <c r="EIU13" s="22"/>
      <c r="EIV13" s="22"/>
      <c r="EIW13" s="22"/>
      <c r="EIX13" s="22"/>
      <c r="EIY13" s="22"/>
      <c r="EIZ13" s="22"/>
      <c r="EJA13" s="22"/>
      <c r="EJB13" s="22"/>
      <c r="EJC13" s="22"/>
      <c r="EJD13" s="22"/>
      <c r="EJE13" s="22"/>
      <c r="EJF13" s="22"/>
      <c r="EJG13" s="22"/>
      <c r="EJH13" s="22"/>
      <c r="EJI13" s="22"/>
      <c r="EJJ13" s="22"/>
      <c r="EJK13" s="22"/>
      <c r="EJL13" s="22"/>
      <c r="EJM13" s="22"/>
      <c r="EJN13" s="22"/>
      <c r="EJO13" s="22"/>
      <c r="EJP13" s="22"/>
      <c r="EJQ13" s="22"/>
      <c r="EJR13" s="22"/>
      <c r="EJS13" s="22"/>
      <c r="EJT13" s="22"/>
      <c r="EJU13" s="22"/>
      <c r="EJV13" s="22"/>
      <c r="EJW13" s="22"/>
      <c r="EJX13" s="22"/>
      <c r="EJY13" s="22"/>
      <c r="EJZ13" s="22"/>
      <c r="EKA13" s="22"/>
      <c r="EKB13" s="22"/>
      <c r="EKC13" s="22"/>
      <c r="EKD13" s="22"/>
      <c r="EKE13" s="22"/>
      <c r="EKF13" s="22"/>
      <c r="EKG13" s="22"/>
      <c r="EKH13" s="22"/>
      <c r="EKI13" s="22"/>
      <c r="EKJ13" s="22"/>
      <c r="EKK13" s="22"/>
      <c r="EKL13" s="22"/>
      <c r="EKM13" s="22"/>
      <c r="EKN13" s="22"/>
      <c r="EKO13" s="22"/>
      <c r="EKP13" s="22"/>
      <c r="EKQ13" s="22"/>
      <c r="EKR13" s="22"/>
      <c r="EKS13" s="22"/>
      <c r="EKT13" s="22"/>
      <c r="EKU13" s="22"/>
      <c r="EKV13" s="22"/>
      <c r="EKW13" s="22"/>
      <c r="EKX13" s="22"/>
      <c r="EKY13" s="22"/>
      <c r="EKZ13" s="22"/>
      <c r="ELA13" s="22"/>
      <c r="ELB13" s="22"/>
      <c r="ELC13" s="22"/>
      <c r="ELD13" s="22"/>
      <c r="ELE13" s="22"/>
      <c r="ELF13" s="22"/>
      <c r="ELG13" s="22"/>
      <c r="ELH13" s="22"/>
      <c r="ELI13" s="22"/>
      <c r="ELJ13" s="22"/>
      <c r="ELK13" s="22"/>
      <c r="ELL13" s="22"/>
      <c r="ELM13" s="22"/>
      <c r="ELN13" s="22"/>
      <c r="ELO13" s="22"/>
      <c r="ELP13" s="22"/>
      <c r="ELQ13" s="22"/>
      <c r="ELR13" s="22"/>
      <c r="ELS13" s="22"/>
      <c r="ELT13" s="22"/>
      <c r="ELU13" s="22"/>
      <c r="ELV13" s="22"/>
      <c r="ELW13" s="22"/>
      <c r="ELX13" s="22"/>
      <c r="ELY13" s="22"/>
      <c r="ELZ13" s="22"/>
      <c r="EMA13" s="22"/>
      <c r="EMB13" s="22"/>
      <c r="EMC13" s="22"/>
      <c r="EMD13" s="22"/>
      <c r="EME13" s="22"/>
      <c r="EMF13" s="22"/>
      <c r="EMG13" s="22"/>
      <c r="EMH13" s="22"/>
      <c r="EMI13" s="22"/>
      <c r="EMJ13" s="22"/>
      <c r="EMK13" s="22"/>
      <c r="EML13" s="22"/>
      <c r="EMM13" s="22"/>
      <c r="EMN13" s="22"/>
      <c r="EMO13" s="22"/>
      <c r="EMP13" s="22"/>
      <c r="EMQ13" s="22"/>
      <c r="EMR13" s="22"/>
      <c r="EMS13" s="22"/>
      <c r="EMT13" s="22"/>
      <c r="EMU13" s="22"/>
      <c r="EMV13" s="22"/>
      <c r="EMW13" s="22"/>
      <c r="EMX13" s="22"/>
      <c r="EMY13" s="22"/>
      <c r="EMZ13" s="22"/>
      <c r="ENA13" s="22"/>
      <c r="ENB13" s="22"/>
      <c r="ENC13" s="22"/>
      <c r="END13" s="22"/>
      <c r="ENE13" s="22"/>
      <c r="ENF13" s="22"/>
      <c r="ENG13" s="22"/>
      <c r="ENH13" s="22"/>
      <c r="ENI13" s="22"/>
      <c r="ENJ13" s="22"/>
      <c r="ENK13" s="22"/>
      <c r="ENL13" s="22"/>
      <c r="ENM13" s="22"/>
      <c r="ENN13" s="22"/>
      <c r="ENO13" s="22"/>
      <c r="ENP13" s="22"/>
      <c r="ENQ13" s="22"/>
      <c r="ENR13" s="22"/>
      <c r="ENS13" s="22"/>
      <c r="ENT13" s="22"/>
      <c r="ENU13" s="22"/>
      <c r="ENV13" s="22"/>
      <c r="ENW13" s="22"/>
      <c r="ENX13" s="22"/>
      <c r="ENY13" s="22"/>
      <c r="ENZ13" s="22"/>
      <c r="EOA13" s="22"/>
      <c r="EOB13" s="22"/>
      <c r="EOC13" s="22"/>
      <c r="EOD13" s="22"/>
      <c r="EOE13" s="22"/>
      <c r="EOF13" s="22"/>
      <c r="EOG13" s="22"/>
      <c r="EOH13" s="22"/>
      <c r="EOI13" s="22"/>
      <c r="EOJ13" s="22"/>
      <c r="EOK13" s="22"/>
      <c r="EOL13" s="22"/>
      <c r="EOM13" s="22"/>
      <c r="EON13" s="22"/>
      <c r="EOO13" s="22"/>
      <c r="EOP13" s="22"/>
      <c r="EOQ13" s="22"/>
      <c r="EOR13" s="22"/>
      <c r="EOS13" s="22"/>
      <c r="EOT13" s="22"/>
      <c r="EOU13" s="22"/>
      <c r="EOV13" s="22"/>
      <c r="EOW13" s="22"/>
      <c r="EOX13" s="22"/>
      <c r="EOY13" s="22"/>
      <c r="EOZ13" s="22"/>
      <c r="EPA13" s="22"/>
      <c r="EPB13" s="22"/>
      <c r="EPC13" s="22"/>
      <c r="EPD13" s="22"/>
      <c r="EPE13" s="22"/>
      <c r="EPF13" s="22"/>
      <c r="EPG13" s="22"/>
      <c r="EPH13" s="22"/>
      <c r="EPI13" s="22"/>
      <c r="EPJ13" s="22"/>
      <c r="EPK13" s="22"/>
      <c r="EPL13" s="22"/>
      <c r="EPM13" s="22"/>
      <c r="EPN13" s="22"/>
      <c r="EPO13" s="22"/>
      <c r="EPP13" s="22"/>
      <c r="EPQ13" s="22"/>
      <c r="EPR13" s="22"/>
      <c r="EPS13" s="22"/>
      <c r="EPT13" s="22"/>
      <c r="EPU13" s="22"/>
      <c r="EPV13" s="22"/>
      <c r="EPW13" s="22"/>
      <c r="EPX13" s="22"/>
      <c r="EPY13" s="22"/>
      <c r="EPZ13" s="22"/>
      <c r="EQA13" s="22"/>
      <c r="EQB13" s="22"/>
      <c r="EQC13" s="22"/>
      <c r="EQD13" s="22"/>
      <c r="EQE13" s="22"/>
      <c r="EQF13" s="22"/>
      <c r="EQG13" s="22"/>
      <c r="EQH13" s="22"/>
      <c r="EQI13" s="22"/>
      <c r="EQJ13" s="22"/>
      <c r="EQK13" s="22"/>
      <c r="EQL13" s="22"/>
      <c r="EQM13" s="22"/>
      <c r="EQN13" s="22"/>
      <c r="EQO13" s="22"/>
      <c r="EQP13" s="22"/>
      <c r="EQQ13" s="22"/>
      <c r="EQR13" s="22"/>
      <c r="EQS13" s="22"/>
      <c r="EQT13" s="22"/>
      <c r="EQU13" s="22"/>
      <c r="EQV13" s="22"/>
      <c r="EQW13" s="22"/>
      <c r="EQX13" s="22"/>
      <c r="EQY13" s="22"/>
      <c r="EQZ13" s="22"/>
      <c r="ERA13" s="22"/>
      <c r="ERB13" s="22"/>
      <c r="ERC13" s="22"/>
      <c r="ERD13" s="22"/>
      <c r="ERE13" s="22"/>
      <c r="ERF13" s="22"/>
      <c r="ERG13" s="22"/>
      <c r="ERH13" s="22"/>
      <c r="ERI13" s="22"/>
      <c r="ERJ13" s="22"/>
      <c r="ERK13" s="22"/>
      <c r="ERL13" s="22"/>
      <c r="ERM13" s="22"/>
      <c r="ERN13" s="22"/>
      <c r="ERO13" s="22"/>
      <c r="ERP13" s="22"/>
      <c r="ERQ13" s="22"/>
      <c r="ERR13" s="22"/>
      <c r="ERS13" s="22"/>
      <c r="ERT13" s="22"/>
      <c r="ERU13" s="22"/>
      <c r="ERV13" s="22"/>
      <c r="ERW13" s="22"/>
      <c r="ERX13" s="22"/>
      <c r="ERY13" s="22"/>
      <c r="ERZ13" s="22"/>
      <c r="ESA13" s="22"/>
      <c r="ESB13" s="22"/>
      <c r="ESC13" s="22"/>
      <c r="ESD13" s="22"/>
      <c r="ESE13" s="22"/>
      <c r="ESF13" s="22"/>
      <c r="ESG13" s="22"/>
      <c r="ESH13" s="22"/>
      <c r="ESI13" s="22"/>
      <c r="ESJ13" s="22"/>
      <c r="ESK13" s="22"/>
      <c r="ESL13" s="22"/>
      <c r="ESM13" s="22"/>
      <c r="ESN13" s="22"/>
      <c r="ESO13" s="22"/>
      <c r="ESP13" s="22"/>
      <c r="ESQ13" s="22"/>
      <c r="ESR13" s="22"/>
      <c r="ESS13" s="22"/>
      <c r="EST13" s="22"/>
      <c r="ESU13" s="22"/>
      <c r="ESV13" s="22"/>
      <c r="ESW13" s="22"/>
      <c r="ESX13" s="22"/>
      <c r="ESY13" s="22"/>
      <c r="ESZ13" s="22"/>
      <c r="ETA13" s="22"/>
      <c r="ETB13" s="22"/>
      <c r="ETC13" s="22"/>
      <c r="ETD13" s="22"/>
      <c r="ETE13" s="22"/>
      <c r="ETF13" s="22"/>
      <c r="ETG13" s="22"/>
      <c r="ETH13" s="22"/>
      <c r="ETI13" s="22"/>
      <c r="ETJ13" s="22"/>
      <c r="ETK13" s="22"/>
      <c r="ETL13" s="22"/>
      <c r="ETM13" s="22"/>
      <c r="ETN13" s="22"/>
      <c r="ETO13" s="22"/>
      <c r="ETP13" s="22"/>
      <c r="ETQ13" s="22"/>
      <c r="ETR13" s="22"/>
      <c r="ETS13" s="22"/>
      <c r="ETT13" s="22"/>
      <c r="ETU13" s="22"/>
      <c r="ETV13" s="22"/>
      <c r="ETW13" s="22"/>
      <c r="ETX13" s="22"/>
      <c r="ETY13" s="22"/>
      <c r="ETZ13" s="22"/>
      <c r="EUA13" s="22"/>
      <c r="EUB13" s="22"/>
      <c r="EUC13" s="22"/>
      <c r="EUD13" s="22"/>
      <c r="EUE13" s="22"/>
      <c r="EUF13" s="22"/>
      <c r="EUG13" s="22"/>
      <c r="EUH13" s="22"/>
      <c r="EUI13" s="22"/>
      <c r="EUJ13" s="22"/>
      <c r="EUK13" s="22"/>
      <c r="EUL13" s="22"/>
      <c r="EUM13" s="22"/>
      <c r="EUN13" s="22"/>
      <c r="EUO13" s="22"/>
      <c r="EUP13" s="22"/>
      <c r="EUQ13" s="22"/>
      <c r="EUR13" s="22"/>
      <c r="EUS13" s="22"/>
      <c r="EUT13" s="22"/>
      <c r="EUU13" s="22"/>
      <c r="EUV13" s="22"/>
      <c r="EUW13" s="22"/>
      <c r="EUX13" s="22"/>
      <c r="EUY13" s="22"/>
      <c r="EUZ13" s="22"/>
      <c r="EVA13" s="22"/>
      <c r="EVB13" s="22"/>
      <c r="EVC13" s="22"/>
      <c r="EVD13" s="22"/>
      <c r="EVE13" s="22"/>
      <c r="EVF13" s="22"/>
      <c r="EVG13" s="22"/>
      <c r="EVH13" s="22"/>
      <c r="EVI13" s="22"/>
      <c r="EVJ13" s="22"/>
      <c r="EVK13" s="22"/>
      <c r="EVL13" s="22"/>
      <c r="EVM13" s="22"/>
      <c r="EVN13" s="22"/>
      <c r="EVO13" s="22"/>
      <c r="EVP13" s="22"/>
      <c r="EVQ13" s="22"/>
      <c r="EVR13" s="22"/>
      <c r="EVS13" s="22"/>
      <c r="EVT13" s="22"/>
      <c r="EVU13" s="22"/>
      <c r="EVV13" s="22"/>
      <c r="EVW13" s="22"/>
      <c r="EVX13" s="22"/>
      <c r="EVY13" s="22"/>
      <c r="EVZ13" s="22"/>
      <c r="EWA13" s="22"/>
      <c r="EWB13" s="22"/>
      <c r="EWC13" s="22"/>
      <c r="EWD13" s="22"/>
      <c r="EWE13" s="22"/>
      <c r="EWF13" s="22"/>
      <c r="EWG13" s="22"/>
      <c r="EWH13" s="22"/>
      <c r="EWI13" s="22"/>
      <c r="EWJ13" s="22"/>
      <c r="EWK13" s="22"/>
      <c r="EWL13" s="22"/>
      <c r="EWM13" s="22"/>
      <c r="EWN13" s="22"/>
      <c r="EWO13" s="22"/>
      <c r="EWP13" s="22"/>
      <c r="EWQ13" s="22"/>
      <c r="EWR13" s="22"/>
      <c r="EWS13" s="22"/>
      <c r="EWT13" s="22"/>
      <c r="EWU13" s="22"/>
      <c r="EWV13" s="22"/>
      <c r="EWW13" s="22"/>
      <c r="EWX13" s="22"/>
      <c r="EWY13" s="22"/>
      <c r="EWZ13" s="22"/>
      <c r="EXA13" s="22"/>
      <c r="EXB13" s="22"/>
      <c r="EXC13" s="22"/>
      <c r="EXD13" s="22"/>
      <c r="EXE13" s="22"/>
      <c r="EXF13" s="22"/>
      <c r="EXG13" s="22"/>
      <c r="EXH13" s="22"/>
      <c r="EXI13" s="22"/>
      <c r="EXJ13" s="22"/>
      <c r="EXK13" s="22"/>
      <c r="EXL13" s="22"/>
      <c r="EXM13" s="22"/>
      <c r="EXN13" s="22"/>
      <c r="EXO13" s="22"/>
      <c r="EXP13" s="22"/>
      <c r="EXQ13" s="22"/>
      <c r="EXR13" s="22"/>
      <c r="EXS13" s="22"/>
      <c r="EXT13" s="22"/>
      <c r="EXU13" s="22"/>
      <c r="EXV13" s="22"/>
      <c r="EXW13" s="22"/>
      <c r="EXX13" s="22"/>
      <c r="EXY13" s="22"/>
      <c r="EXZ13" s="22"/>
      <c r="EYA13" s="22"/>
      <c r="EYB13" s="22"/>
      <c r="EYC13" s="22"/>
      <c r="EYD13" s="22"/>
      <c r="EYE13" s="22"/>
      <c r="EYF13" s="22"/>
      <c r="EYG13" s="22"/>
      <c r="EYH13" s="22"/>
      <c r="EYI13" s="22"/>
      <c r="EYJ13" s="22"/>
      <c r="EYK13" s="22"/>
      <c r="EYL13" s="22"/>
      <c r="EYM13" s="22"/>
      <c r="EYN13" s="22"/>
      <c r="EYO13" s="22"/>
      <c r="EYP13" s="22"/>
      <c r="EYQ13" s="22"/>
      <c r="EYR13" s="22"/>
      <c r="EYS13" s="22"/>
      <c r="EYT13" s="22"/>
      <c r="EYU13" s="22"/>
      <c r="EYV13" s="22"/>
      <c r="EYW13" s="22"/>
      <c r="EYX13" s="22"/>
      <c r="EYY13" s="22"/>
      <c r="EYZ13" s="22"/>
      <c r="EZA13" s="22"/>
      <c r="EZB13" s="22"/>
      <c r="EZC13" s="22"/>
      <c r="EZD13" s="22"/>
      <c r="EZE13" s="22"/>
      <c r="EZF13" s="22"/>
      <c r="EZG13" s="22"/>
      <c r="EZH13" s="22"/>
      <c r="EZI13" s="22"/>
      <c r="EZJ13" s="22"/>
      <c r="EZK13" s="22"/>
      <c r="EZL13" s="22"/>
      <c r="EZM13" s="22"/>
      <c r="EZN13" s="22"/>
      <c r="EZO13" s="22"/>
      <c r="EZP13" s="22"/>
      <c r="EZQ13" s="22"/>
      <c r="EZR13" s="22"/>
      <c r="EZS13" s="22"/>
      <c r="EZT13" s="22"/>
      <c r="EZU13" s="22"/>
      <c r="EZV13" s="22"/>
      <c r="EZW13" s="22"/>
      <c r="EZX13" s="22"/>
      <c r="EZY13" s="22"/>
      <c r="EZZ13" s="22"/>
      <c r="FAA13" s="22"/>
      <c r="FAB13" s="22"/>
      <c r="FAC13" s="22"/>
      <c r="FAD13" s="22"/>
      <c r="FAE13" s="22"/>
      <c r="FAF13" s="22"/>
      <c r="FAG13" s="22"/>
      <c r="FAH13" s="22"/>
      <c r="FAI13" s="22"/>
      <c r="FAJ13" s="22"/>
      <c r="FAK13" s="22"/>
      <c r="FAL13" s="22"/>
      <c r="FAM13" s="22"/>
      <c r="FAN13" s="22"/>
      <c r="FAO13" s="22"/>
      <c r="FAP13" s="22"/>
      <c r="FAQ13" s="22"/>
      <c r="FAR13" s="22"/>
      <c r="FAS13" s="22"/>
      <c r="FAT13" s="22"/>
      <c r="FAU13" s="22"/>
      <c r="FAV13" s="22"/>
      <c r="FAW13" s="22"/>
      <c r="FAX13" s="22"/>
      <c r="FAY13" s="22"/>
      <c r="FAZ13" s="22"/>
      <c r="FBA13" s="22"/>
      <c r="FBB13" s="22"/>
      <c r="FBC13" s="22"/>
      <c r="FBD13" s="22"/>
      <c r="FBE13" s="22"/>
      <c r="FBF13" s="22"/>
      <c r="FBG13" s="22"/>
      <c r="FBH13" s="22"/>
      <c r="FBI13" s="22"/>
      <c r="FBJ13" s="22"/>
      <c r="FBK13" s="22"/>
      <c r="FBL13" s="22"/>
      <c r="FBM13" s="22"/>
      <c r="FBN13" s="22"/>
      <c r="FBO13" s="22"/>
      <c r="FBP13" s="22"/>
      <c r="FBQ13" s="22"/>
      <c r="FBR13" s="22"/>
      <c r="FBS13" s="22"/>
      <c r="FBT13" s="22"/>
      <c r="FBU13" s="22"/>
      <c r="FBV13" s="22"/>
      <c r="FBW13" s="22"/>
      <c r="FBX13" s="22"/>
      <c r="FBY13" s="22"/>
      <c r="FBZ13" s="22"/>
      <c r="FCA13" s="22"/>
      <c r="FCB13" s="22"/>
      <c r="FCC13" s="22"/>
      <c r="FCD13" s="22"/>
      <c r="FCE13" s="22"/>
      <c r="FCF13" s="22"/>
      <c r="FCG13" s="22"/>
      <c r="FCH13" s="22"/>
      <c r="FCI13" s="22"/>
      <c r="FCJ13" s="22"/>
      <c r="FCK13" s="22"/>
      <c r="FCL13" s="22"/>
      <c r="FCM13" s="22"/>
      <c r="FCN13" s="22"/>
      <c r="FCO13" s="22"/>
      <c r="FCP13" s="22"/>
      <c r="FCQ13" s="22"/>
      <c r="FCR13" s="22"/>
      <c r="FCS13" s="22"/>
      <c r="FCT13" s="22"/>
      <c r="FCU13" s="22"/>
      <c r="FCV13" s="22"/>
      <c r="FCW13" s="22"/>
      <c r="FCX13" s="22"/>
      <c r="FCY13" s="22"/>
      <c r="FCZ13" s="22"/>
      <c r="FDA13" s="22"/>
      <c r="FDB13" s="22"/>
      <c r="FDC13" s="22"/>
      <c r="FDD13" s="22"/>
      <c r="FDE13" s="22"/>
      <c r="FDF13" s="22"/>
      <c r="FDG13" s="22"/>
      <c r="FDH13" s="22"/>
      <c r="FDI13" s="22"/>
      <c r="FDJ13" s="22"/>
      <c r="FDK13" s="22"/>
      <c r="FDL13" s="22"/>
      <c r="FDM13" s="22"/>
      <c r="FDN13" s="22"/>
      <c r="FDO13" s="22"/>
      <c r="FDP13" s="22"/>
      <c r="FDQ13" s="22"/>
      <c r="FDR13" s="22"/>
      <c r="FDS13" s="22"/>
      <c r="FDT13" s="22"/>
      <c r="FDU13" s="22"/>
      <c r="FDV13" s="22"/>
      <c r="FDW13" s="22"/>
      <c r="FDX13" s="22"/>
      <c r="FDY13" s="22"/>
      <c r="FDZ13" s="22"/>
      <c r="FEA13" s="22"/>
      <c r="FEB13" s="22"/>
      <c r="FEC13" s="22"/>
      <c r="FED13" s="22"/>
      <c r="FEE13" s="22"/>
      <c r="FEF13" s="22"/>
      <c r="FEG13" s="22"/>
      <c r="FEH13" s="22"/>
      <c r="FEI13" s="22"/>
      <c r="FEJ13" s="22"/>
      <c r="FEK13" s="22"/>
      <c r="FEL13" s="22"/>
      <c r="FEM13" s="22"/>
      <c r="FEN13" s="22"/>
      <c r="FEO13" s="22"/>
      <c r="FEP13" s="22"/>
      <c r="FEQ13" s="22"/>
      <c r="FER13" s="22"/>
      <c r="FES13" s="22"/>
      <c r="FET13" s="22"/>
      <c r="FEU13" s="22"/>
      <c r="FEV13" s="22"/>
      <c r="FEW13" s="22"/>
      <c r="FEX13" s="22"/>
      <c r="FEY13" s="22"/>
      <c r="FEZ13" s="22"/>
      <c r="FFA13" s="22"/>
      <c r="FFB13" s="22"/>
      <c r="FFC13" s="22"/>
      <c r="FFD13" s="22"/>
      <c r="FFE13" s="22"/>
      <c r="FFF13" s="22"/>
      <c r="FFG13" s="22"/>
      <c r="FFH13" s="22"/>
      <c r="FFI13" s="22"/>
      <c r="FFJ13" s="22"/>
      <c r="FFK13" s="22"/>
      <c r="FFL13" s="22"/>
      <c r="FFM13" s="22"/>
      <c r="FFN13" s="22"/>
      <c r="FFO13" s="22"/>
      <c r="FFP13" s="22"/>
      <c r="FFQ13" s="22"/>
      <c r="FFR13" s="22"/>
      <c r="FFS13" s="22"/>
      <c r="FFT13" s="22"/>
      <c r="FFU13" s="22"/>
      <c r="FFV13" s="22"/>
      <c r="FFW13" s="22"/>
      <c r="FFX13" s="22"/>
      <c r="FFY13" s="22"/>
      <c r="FFZ13" s="22"/>
      <c r="FGA13" s="22"/>
      <c r="FGB13" s="22"/>
      <c r="FGC13" s="22"/>
      <c r="FGD13" s="22"/>
      <c r="FGE13" s="22"/>
      <c r="FGF13" s="22"/>
      <c r="FGG13" s="22"/>
      <c r="FGH13" s="22"/>
      <c r="FGI13" s="22"/>
      <c r="FGJ13" s="22"/>
      <c r="FGK13" s="22"/>
      <c r="FGL13" s="22"/>
      <c r="FGM13" s="22"/>
      <c r="FGN13" s="22"/>
      <c r="FGO13" s="22"/>
      <c r="FGP13" s="22"/>
      <c r="FGQ13" s="22"/>
      <c r="FGR13" s="22"/>
      <c r="FGS13" s="22"/>
      <c r="FGT13" s="22"/>
      <c r="FGU13" s="22"/>
      <c r="FGV13" s="22"/>
      <c r="FGW13" s="22"/>
      <c r="FGX13" s="22"/>
      <c r="FGY13" s="22"/>
      <c r="FGZ13" s="22"/>
      <c r="FHA13" s="22"/>
      <c r="FHB13" s="22"/>
      <c r="FHC13" s="22"/>
      <c r="FHD13" s="22"/>
      <c r="FHE13" s="22"/>
      <c r="FHF13" s="22"/>
      <c r="FHG13" s="22"/>
      <c r="FHH13" s="22"/>
      <c r="FHI13" s="22"/>
      <c r="FHJ13" s="22"/>
      <c r="FHK13" s="22"/>
      <c r="FHL13" s="22"/>
      <c r="FHM13" s="22"/>
      <c r="FHN13" s="22"/>
      <c r="FHO13" s="22"/>
      <c r="FHP13" s="22"/>
      <c r="FHQ13" s="22"/>
      <c r="FHR13" s="22"/>
      <c r="FHS13" s="22"/>
      <c r="FHT13" s="22"/>
      <c r="FHU13" s="22"/>
      <c r="FHV13" s="22"/>
      <c r="FHW13" s="22"/>
      <c r="FHX13" s="22"/>
      <c r="FHY13" s="22"/>
      <c r="FHZ13" s="22"/>
      <c r="FIA13" s="22"/>
      <c r="FIB13" s="22"/>
      <c r="FIC13" s="22"/>
      <c r="FID13" s="22"/>
      <c r="FIE13" s="22"/>
      <c r="FIF13" s="22"/>
      <c r="FIG13" s="22"/>
      <c r="FIH13" s="22"/>
      <c r="FII13" s="22"/>
      <c r="FIJ13" s="22"/>
      <c r="FIK13" s="22"/>
      <c r="FIL13" s="22"/>
      <c r="FIM13" s="22"/>
      <c r="FIN13" s="22"/>
      <c r="FIO13" s="22"/>
      <c r="FIP13" s="22"/>
      <c r="FIQ13" s="22"/>
      <c r="FIR13" s="22"/>
      <c r="FIS13" s="22"/>
      <c r="FIT13" s="22"/>
      <c r="FIU13" s="22"/>
      <c r="FIV13" s="22"/>
      <c r="FIW13" s="22"/>
      <c r="FIX13" s="22"/>
      <c r="FIY13" s="22"/>
      <c r="FIZ13" s="22"/>
      <c r="FJA13" s="22"/>
      <c r="FJB13" s="22"/>
      <c r="FJC13" s="22"/>
      <c r="FJD13" s="22"/>
      <c r="FJE13" s="22"/>
      <c r="FJF13" s="22"/>
      <c r="FJG13" s="22"/>
      <c r="FJH13" s="22"/>
      <c r="FJI13" s="22"/>
      <c r="FJJ13" s="22"/>
      <c r="FJK13" s="22"/>
      <c r="FJL13" s="22"/>
      <c r="FJM13" s="22"/>
      <c r="FJN13" s="22"/>
      <c r="FJO13" s="22"/>
      <c r="FJP13" s="22"/>
      <c r="FJQ13" s="22"/>
      <c r="FJR13" s="22"/>
      <c r="FJS13" s="22"/>
      <c r="FJT13" s="22"/>
      <c r="FJU13" s="22"/>
      <c r="FJV13" s="22"/>
      <c r="FJW13" s="22"/>
      <c r="FJX13" s="22"/>
      <c r="FJY13" s="22"/>
      <c r="FJZ13" s="22"/>
      <c r="FKA13" s="22"/>
      <c r="FKB13" s="22"/>
      <c r="FKC13" s="22"/>
      <c r="FKD13" s="22"/>
      <c r="FKE13" s="22"/>
      <c r="FKF13" s="22"/>
      <c r="FKG13" s="22"/>
      <c r="FKH13" s="22"/>
      <c r="FKI13" s="22"/>
      <c r="FKJ13" s="22"/>
      <c r="FKK13" s="22"/>
      <c r="FKL13" s="22"/>
      <c r="FKM13" s="22"/>
      <c r="FKN13" s="22"/>
      <c r="FKO13" s="22"/>
      <c r="FKP13" s="22"/>
      <c r="FKQ13" s="22"/>
      <c r="FKR13" s="22"/>
      <c r="FKS13" s="22"/>
      <c r="FKT13" s="22"/>
      <c r="FKU13" s="22"/>
      <c r="FKV13" s="22"/>
      <c r="FKW13" s="22"/>
      <c r="FKX13" s="22"/>
      <c r="FKY13" s="22"/>
      <c r="FKZ13" s="22"/>
      <c r="FLA13" s="22"/>
      <c r="FLB13" s="22"/>
      <c r="FLC13" s="22"/>
      <c r="FLD13" s="22"/>
      <c r="FLE13" s="22"/>
      <c r="FLF13" s="22"/>
      <c r="FLG13" s="22"/>
      <c r="FLH13" s="22"/>
      <c r="FLI13" s="22"/>
      <c r="FLJ13" s="22"/>
      <c r="FLK13" s="22"/>
      <c r="FLL13" s="22"/>
      <c r="FLM13" s="22"/>
      <c r="FLN13" s="22"/>
      <c r="FLO13" s="22"/>
      <c r="FLP13" s="22"/>
      <c r="FLQ13" s="22"/>
      <c r="FLR13" s="22"/>
      <c r="FLS13" s="22"/>
      <c r="FLT13" s="22"/>
      <c r="FLU13" s="22"/>
      <c r="FLV13" s="22"/>
      <c r="FLW13" s="22"/>
      <c r="FLX13" s="22"/>
      <c r="FLY13" s="22"/>
      <c r="FLZ13" s="22"/>
      <c r="FMA13" s="22"/>
      <c r="FMB13" s="22"/>
      <c r="FMC13" s="22"/>
      <c r="FMD13" s="22"/>
      <c r="FME13" s="22"/>
      <c r="FMF13" s="22"/>
      <c r="FMG13" s="22"/>
      <c r="FMH13" s="22"/>
      <c r="FMI13" s="22"/>
      <c r="FMJ13" s="22"/>
      <c r="FMK13" s="22"/>
      <c r="FML13" s="22"/>
      <c r="FMM13" s="22"/>
      <c r="FMN13" s="22"/>
      <c r="FMO13" s="22"/>
      <c r="FMP13" s="22"/>
      <c r="FMQ13" s="22"/>
      <c r="FMR13" s="22"/>
      <c r="FMS13" s="22"/>
      <c r="FMT13" s="22"/>
      <c r="FMU13" s="22"/>
      <c r="FMV13" s="22"/>
      <c r="FMW13" s="22"/>
      <c r="FMX13" s="22"/>
      <c r="FMY13" s="22"/>
      <c r="FMZ13" s="22"/>
      <c r="FNA13" s="22"/>
      <c r="FNB13" s="22"/>
      <c r="FNC13" s="22"/>
      <c r="FND13" s="22"/>
      <c r="FNE13" s="22"/>
      <c r="FNF13" s="22"/>
      <c r="FNG13" s="22"/>
      <c r="FNH13" s="22"/>
      <c r="FNI13" s="22"/>
      <c r="FNJ13" s="22"/>
      <c r="FNK13" s="22"/>
      <c r="FNL13" s="22"/>
      <c r="FNM13" s="22"/>
      <c r="FNN13" s="22"/>
      <c r="FNO13" s="22"/>
      <c r="FNP13" s="22"/>
      <c r="FNQ13" s="22"/>
      <c r="FNR13" s="22"/>
      <c r="FNS13" s="22"/>
      <c r="FNT13" s="22"/>
      <c r="FNU13" s="22"/>
      <c r="FNV13" s="22"/>
      <c r="FNW13" s="22"/>
      <c r="FNX13" s="22"/>
      <c r="FNY13" s="22"/>
      <c r="FNZ13" s="22"/>
      <c r="FOA13" s="22"/>
      <c r="FOB13" s="22"/>
      <c r="FOC13" s="22"/>
      <c r="FOD13" s="22"/>
      <c r="FOE13" s="22"/>
      <c r="FOF13" s="22"/>
      <c r="FOG13" s="22"/>
      <c r="FOH13" s="22"/>
      <c r="FOI13" s="22"/>
      <c r="FOJ13" s="22"/>
      <c r="FOK13" s="22"/>
      <c r="FOL13" s="22"/>
      <c r="FOM13" s="22"/>
      <c r="FON13" s="22"/>
      <c r="FOO13" s="22"/>
      <c r="FOP13" s="22"/>
      <c r="FOQ13" s="22"/>
      <c r="FOR13" s="22"/>
      <c r="FOS13" s="22"/>
      <c r="FOT13" s="22"/>
      <c r="FOU13" s="22"/>
      <c r="FOV13" s="22"/>
      <c r="FOW13" s="22"/>
      <c r="FOX13" s="22"/>
      <c r="FOY13" s="22"/>
      <c r="FOZ13" s="22"/>
      <c r="FPA13" s="22"/>
      <c r="FPB13" s="22"/>
      <c r="FPC13" s="22"/>
      <c r="FPD13" s="22"/>
      <c r="FPE13" s="22"/>
      <c r="FPF13" s="22"/>
      <c r="FPG13" s="22"/>
      <c r="FPH13" s="22"/>
      <c r="FPI13" s="22"/>
      <c r="FPJ13" s="22"/>
      <c r="FPK13" s="22"/>
      <c r="FPL13" s="22"/>
      <c r="FPM13" s="22"/>
      <c r="FPN13" s="22"/>
      <c r="FPO13" s="22"/>
      <c r="FPP13" s="22"/>
      <c r="FPQ13" s="22"/>
      <c r="FPR13" s="22"/>
      <c r="FPS13" s="22"/>
      <c r="FPT13" s="22"/>
      <c r="FPU13" s="22"/>
      <c r="FPV13" s="22"/>
      <c r="FPW13" s="22"/>
      <c r="FPX13" s="22"/>
      <c r="FPY13" s="22"/>
      <c r="FPZ13" s="22"/>
      <c r="FQA13" s="22"/>
      <c r="FQB13" s="22"/>
      <c r="FQC13" s="22"/>
      <c r="FQD13" s="22"/>
      <c r="FQE13" s="22"/>
      <c r="FQF13" s="22"/>
      <c r="FQG13" s="22"/>
      <c r="FQH13" s="22"/>
      <c r="FQI13" s="22"/>
      <c r="FQJ13" s="22"/>
      <c r="FQK13" s="22"/>
      <c r="FQL13" s="22"/>
      <c r="FQM13" s="22"/>
      <c r="FQN13" s="22"/>
      <c r="FQO13" s="22"/>
      <c r="FQP13" s="22"/>
      <c r="FQQ13" s="22"/>
      <c r="FQR13" s="22"/>
      <c r="FQS13" s="22"/>
      <c r="FQT13" s="22"/>
      <c r="FQU13" s="22"/>
      <c r="FQV13" s="22"/>
      <c r="FQW13" s="22"/>
      <c r="FQX13" s="22"/>
      <c r="FQY13" s="22"/>
      <c r="FQZ13" s="22"/>
      <c r="FRA13" s="22"/>
      <c r="FRB13" s="22"/>
      <c r="FRC13" s="22"/>
      <c r="FRD13" s="22"/>
      <c r="FRE13" s="22"/>
      <c r="FRF13" s="22"/>
      <c r="FRG13" s="22"/>
      <c r="FRH13" s="22"/>
      <c r="FRI13" s="22"/>
      <c r="FRJ13" s="22"/>
      <c r="FRK13" s="22"/>
      <c r="FRL13" s="22"/>
      <c r="FRM13" s="22"/>
      <c r="FRN13" s="22"/>
      <c r="FRO13" s="22"/>
      <c r="FRP13" s="22"/>
      <c r="FRQ13" s="22"/>
      <c r="FRR13" s="22"/>
      <c r="FRS13" s="22"/>
      <c r="FRT13" s="22"/>
      <c r="FRU13" s="22"/>
      <c r="FRV13" s="22"/>
      <c r="FRW13" s="22"/>
      <c r="FRX13" s="22"/>
      <c r="FRY13" s="22"/>
      <c r="FRZ13" s="22"/>
      <c r="FSA13" s="22"/>
      <c r="FSB13" s="22"/>
      <c r="FSC13" s="22"/>
      <c r="FSD13" s="22"/>
      <c r="FSE13" s="22"/>
      <c r="FSF13" s="22"/>
      <c r="FSG13" s="22"/>
      <c r="FSH13" s="22"/>
      <c r="FSI13" s="22"/>
      <c r="FSJ13" s="22"/>
      <c r="FSK13" s="22"/>
      <c r="FSL13" s="22"/>
      <c r="FSM13" s="22"/>
      <c r="FSN13" s="22"/>
      <c r="FSO13" s="22"/>
      <c r="FSP13" s="22"/>
      <c r="FSQ13" s="22"/>
      <c r="FSR13" s="22"/>
      <c r="FSS13" s="22"/>
      <c r="FST13" s="22"/>
      <c r="FSU13" s="22"/>
      <c r="FSV13" s="22"/>
      <c r="FSW13" s="22"/>
      <c r="FSX13" s="22"/>
      <c r="FSY13" s="22"/>
      <c r="FSZ13" s="22"/>
      <c r="FTA13" s="22"/>
      <c r="FTB13" s="22"/>
      <c r="FTC13" s="22"/>
      <c r="FTD13" s="22"/>
      <c r="FTE13" s="22"/>
      <c r="FTF13" s="22"/>
      <c r="FTG13" s="22"/>
      <c r="FTH13" s="22"/>
      <c r="FTI13" s="22"/>
      <c r="FTJ13" s="22"/>
      <c r="FTK13" s="22"/>
      <c r="FTL13" s="22"/>
      <c r="FTM13" s="22"/>
      <c r="FTN13" s="22"/>
      <c r="FTO13" s="22"/>
      <c r="FTP13" s="22"/>
      <c r="FTQ13" s="22"/>
      <c r="FTR13" s="22"/>
      <c r="FTS13" s="22"/>
      <c r="FTT13" s="22"/>
      <c r="FTU13" s="22"/>
      <c r="FTV13" s="22"/>
      <c r="FTW13" s="22"/>
      <c r="FTX13" s="22"/>
      <c r="FTY13" s="22"/>
      <c r="FTZ13" s="22"/>
      <c r="FUA13" s="22"/>
      <c r="FUB13" s="22"/>
      <c r="FUC13" s="22"/>
      <c r="FUD13" s="22"/>
      <c r="FUE13" s="22"/>
      <c r="FUF13" s="22"/>
      <c r="FUG13" s="22"/>
      <c r="FUH13" s="22"/>
      <c r="FUI13" s="22"/>
      <c r="FUJ13" s="22"/>
      <c r="FUK13" s="22"/>
      <c r="FUL13" s="22"/>
      <c r="FUM13" s="22"/>
      <c r="FUN13" s="22"/>
      <c r="FUO13" s="22"/>
      <c r="FUP13" s="22"/>
      <c r="FUQ13" s="22"/>
      <c r="FUR13" s="22"/>
      <c r="FUS13" s="22"/>
      <c r="FUT13" s="22"/>
      <c r="FUU13" s="22"/>
      <c r="FUV13" s="22"/>
      <c r="FUW13" s="22"/>
      <c r="FUX13" s="22"/>
      <c r="FUY13" s="22"/>
      <c r="FUZ13" s="22"/>
      <c r="FVA13" s="22"/>
      <c r="FVB13" s="22"/>
      <c r="FVC13" s="22"/>
      <c r="FVD13" s="22"/>
      <c r="FVE13" s="22"/>
      <c r="FVF13" s="22"/>
      <c r="FVG13" s="22"/>
      <c r="FVH13" s="22"/>
      <c r="FVI13" s="22"/>
      <c r="FVJ13" s="22"/>
      <c r="FVK13" s="22"/>
      <c r="FVL13" s="22"/>
      <c r="FVM13" s="22"/>
      <c r="FVN13" s="22"/>
      <c r="FVO13" s="22"/>
      <c r="FVP13" s="22"/>
      <c r="FVQ13" s="22"/>
      <c r="FVR13" s="22"/>
      <c r="FVS13" s="22"/>
      <c r="FVT13" s="22"/>
      <c r="FVU13" s="22"/>
      <c r="FVV13" s="22"/>
      <c r="FVW13" s="22"/>
      <c r="FVX13" s="22"/>
      <c r="FVY13" s="22"/>
      <c r="FVZ13" s="22"/>
      <c r="FWA13" s="22"/>
      <c r="FWB13" s="22"/>
      <c r="FWC13" s="22"/>
      <c r="FWD13" s="22"/>
      <c r="FWE13" s="22"/>
      <c r="FWF13" s="22"/>
      <c r="FWG13" s="22"/>
      <c r="FWH13" s="22"/>
      <c r="FWI13" s="22"/>
      <c r="FWJ13" s="22"/>
      <c r="FWK13" s="22"/>
      <c r="FWL13" s="22"/>
      <c r="FWM13" s="22"/>
      <c r="FWN13" s="22"/>
      <c r="FWO13" s="22"/>
      <c r="FWP13" s="22"/>
      <c r="FWQ13" s="22"/>
      <c r="FWR13" s="22"/>
      <c r="FWS13" s="22"/>
      <c r="FWT13" s="22"/>
      <c r="FWU13" s="22"/>
      <c r="FWV13" s="22"/>
      <c r="FWW13" s="22"/>
      <c r="FWX13" s="22"/>
      <c r="FWY13" s="22"/>
      <c r="FWZ13" s="22"/>
      <c r="FXA13" s="22"/>
      <c r="FXB13" s="22"/>
      <c r="FXC13" s="22"/>
      <c r="FXD13" s="22"/>
      <c r="FXE13" s="22"/>
      <c r="FXF13" s="22"/>
      <c r="FXG13" s="22"/>
      <c r="FXH13" s="22"/>
      <c r="FXI13" s="22"/>
      <c r="FXJ13" s="22"/>
      <c r="FXK13" s="22"/>
      <c r="FXL13" s="22"/>
      <c r="FXM13" s="22"/>
      <c r="FXN13" s="22"/>
      <c r="FXO13" s="22"/>
      <c r="FXP13" s="22"/>
      <c r="FXQ13" s="22"/>
      <c r="FXR13" s="22"/>
      <c r="FXS13" s="22"/>
      <c r="FXT13" s="22"/>
      <c r="FXU13" s="22"/>
      <c r="FXV13" s="22"/>
      <c r="FXW13" s="22"/>
      <c r="FXX13" s="22"/>
      <c r="FXY13" s="22"/>
      <c r="FXZ13" s="22"/>
      <c r="FYA13" s="22"/>
      <c r="FYB13" s="22"/>
      <c r="FYC13" s="22"/>
      <c r="FYD13" s="22"/>
      <c r="FYE13" s="22"/>
      <c r="FYF13" s="22"/>
      <c r="FYG13" s="22"/>
      <c r="FYH13" s="22"/>
      <c r="FYI13" s="22"/>
      <c r="FYJ13" s="22"/>
      <c r="FYK13" s="22"/>
      <c r="FYL13" s="22"/>
      <c r="FYM13" s="22"/>
      <c r="FYN13" s="22"/>
      <c r="FYO13" s="22"/>
      <c r="FYP13" s="22"/>
      <c r="FYQ13" s="22"/>
      <c r="FYR13" s="22"/>
      <c r="FYS13" s="22"/>
      <c r="FYT13" s="22"/>
      <c r="FYU13" s="22"/>
      <c r="FYV13" s="22"/>
      <c r="FYW13" s="22"/>
      <c r="FYX13" s="22"/>
      <c r="FYY13" s="22"/>
      <c r="FYZ13" s="22"/>
      <c r="FZA13" s="22"/>
      <c r="FZB13" s="22"/>
      <c r="FZC13" s="22"/>
      <c r="FZD13" s="22"/>
      <c r="FZE13" s="22"/>
      <c r="FZF13" s="22"/>
      <c r="FZG13" s="22"/>
      <c r="FZH13" s="22"/>
      <c r="FZI13" s="22"/>
      <c r="FZJ13" s="22"/>
      <c r="FZK13" s="22"/>
      <c r="FZL13" s="22"/>
      <c r="FZM13" s="22"/>
      <c r="FZN13" s="22"/>
      <c r="FZO13" s="22"/>
      <c r="FZP13" s="22"/>
      <c r="FZQ13" s="22"/>
      <c r="FZR13" s="22"/>
      <c r="FZS13" s="22"/>
      <c r="FZT13" s="22"/>
      <c r="FZU13" s="22"/>
      <c r="FZV13" s="22"/>
      <c r="FZW13" s="22"/>
      <c r="FZX13" s="22"/>
      <c r="FZY13" s="22"/>
      <c r="FZZ13" s="22"/>
      <c r="GAA13" s="22"/>
      <c r="GAB13" s="22"/>
      <c r="GAC13" s="22"/>
      <c r="GAD13" s="22"/>
      <c r="GAE13" s="22"/>
      <c r="GAF13" s="22"/>
      <c r="GAG13" s="22"/>
      <c r="GAH13" s="22"/>
      <c r="GAI13" s="22"/>
      <c r="GAJ13" s="22"/>
      <c r="GAK13" s="22"/>
      <c r="GAL13" s="22"/>
      <c r="GAM13" s="22"/>
      <c r="GAN13" s="22"/>
      <c r="GAO13" s="22"/>
      <c r="GAP13" s="22"/>
      <c r="GAQ13" s="22"/>
      <c r="GAR13" s="22"/>
      <c r="GAS13" s="22"/>
      <c r="GAT13" s="22"/>
      <c r="GAU13" s="22"/>
      <c r="GAV13" s="22"/>
      <c r="GAW13" s="22"/>
      <c r="GAX13" s="22"/>
      <c r="GAY13" s="22"/>
      <c r="GAZ13" s="22"/>
      <c r="GBA13" s="22"/>
      <c r="GBB13" s="22"/>
      <c r="GBC13" s="22"/>
      <c r="GBD13" s="22"/>
      <c r="GBE13" s="22"/>
      <c r="GBF13" s="22"/>
      <c r="GBG13" s="22"/>
      <c r="GBH13" s="22"/>
      <c r="GBI13" s="22"/>
      <c r="GBJ13" s="22"/>
      <c r="GBK13" s="22"/>
      <c r="GBL13" s="22"/>
      <c r="GBM13" s="22"/>
      <c r="GBN13" s="22"/>
      <c r="GBO13" s="22"/>
      <c r="GBP13" s="22"/>
      <c r="GBQ13" s="22"/>
      <c r="GBR13" s="22"/>
      <c r="GBS13" s="22"/>
      <c r="GBT13" s="22"/>
      <c r="GBU13" s="22"/>
      <c r="GBV13" s="22"/>
      <c r="GBW13" s="22"/>
      <c r="GBX13" s="22"/>
      <c r="GBY13" s="22"/>
      <c r="GBZ13" s="22"/>
      <c r="GCA13" s="22"/>
      <c r="GCB13" s="22"/>
      <c r="GCC13" s="22"/>
      <c r="GCD13" s="22"/>
      <c r="GCE13" s="22"/>
      <c r="GCF13" s="22"/>
      <c r="GCG13" s="22"/>
      <c r="GCH13" s="22"/>
      <c r="GCI13" s="22"/>
      <c r="GCJ13" s="22"/>
      <c r="GCK13" s="22"/>
      <c r="GCL13" s="22"/>
      <c r="GCM13" s="22"/>
      <c r="GCN13" s="22"/>
      <c r="GCO13" s="22"/>
      <c r="GCP13" s="22"/>
      <c r="GCQ13" s="22"/>
      <c r="GCR13" s="22"/>
      <c r="GCS13" s="22"/>
      <c r="GCT13" s="22"/>
      <c r="GCU13" s="22"/>
      <c r="GCV13" s="22"/>
      <c r="GCW13" s="22"/>
      <c r="GCX13" s="22"/>
      <c r="GCY13" s="22"/>
      <c r="GCZ13" s="22"/>
      <c r="GDA13" s="22"/>
      <c r="GDB13" s="22"/>
      <c r="GDC13" s="22"/>
      <c r="GDD13" s="22"/>
      <c r="GDE13" s="22"/>
      <c r="GDF13" s="22"/>
      <c r="GDG13" s="22"/>
      <c r="GDH13" s="22"/>
      <c r="GDI13" s="22"/>
      <c r="GDJ13" s="22"/>
      <c r="GDK13" s="22"/>
      <c r="GDL13" s="22"/>
      <c r="GDM13" s="22"/>
      <c r="GDN13" s="22"/>
      <c r="GDO13" s="22"/>
      <c r="GDP13" s="22"/>
      <c r="GDQ13" s="22"/>
      <c r="GDR13" s="22"/>
      <c r="GDS13" s="22"/>
      <c r="GDT13" s="22"/>
      <c r="GDU13" s="22"/>
      <c r="GDV13" s="22"/>
      <c r="GDW13" s="22"/>
      <c r="GDX13" s="22"/>
      <c r="GDY13" s="22"/>
      <c r="GDZ13" s="22"/>
      <c r="GEA13" s="22"/>
      <c r="GEB13" s="22"/>
      <c r="GEC13" s="22"/>
      <c r="GED13" s="22"/>
      <c r="GEE13" s="22"/>
      <c r="GEF13" s="22"/>
      <c r="GEG13" s="22"/>
      <c r="GEH13" s="22"/>
      <c r="GEI13" s="22"/>
      <c r="GEJ13" s="22"/>
      <c r="GEK13" s="22"/>
      <c r="GEL13" s="22"/>
      <c r="GEM13" s="22"/>
      <c r="GEN13" s="22"/>
      <c r="GEO13" s="22"/>
      <c r="GEP13" s="22"/>
      <c r="GEQ13" s="22"/>
      <c r="GER13" s="22"/>
      <c r="GES13" s="22"/>
      <c r="GET13" s="22"/>
      <c r="GEU13" s="22"/>
      <c r="GEV13" s="22"/>
      <c r="GEW13" s="22"/>
      <c r="GEX13" s="22"/>
      <c r="GEY13" s="22"/>
      <c r="GEZ13" s="22"/>
      <c r="GFA13" s="22"/>
      <c r="GFB13" s="22"/>
      <c r="GFC13" s="22"/>
      <c r="GFD13" s="22"/>
      <c r="GFE13" s="22"/>
      <c r="GFF13" s="22"/>
      <c r="GFG13" s="22"/>
      <c r="GFH13" s="22"/>
      <c r="GFI13" s="22"/>
      <c r="GFJ13" s="22"/>
      <c r="GFK13" s="22"/>
      <c r="GFL13" s="22"/>
      <c r="GFM13" s="22"/>
      <c r="GFN13" s="22"/>
      <c r="GFO13" s="22"/>
      <c r="GFP13" s="22"/>
      <c r="GFQ13" s="22"/>
      <c r="GFR13" s="22"/>
      <c r="GFS13" s="22"/>
      <c r="GFT13" s="22"/>
      <c r="GFU13" s="22"/>
      <c r="GFV13" s="22"/>
      <c r="GFW13" s="22"/>
      <c r="GFX13" s="22"/>
      <c r="GFY13" s="22"/>
      <c r="GFZ13" s="22"/>
      <c r="GGA13" s="22"/>
      <c r="GGB13" s="22"/>
      <c r="GGC13" s="22"/>
      <c r="GGD13" s="22"/>
      <c r="GGE13" s="22"/>
      <c r="GGF13" s="22"/>
      <c r="GGG13" s="22"/>
      <c r="GGH13" s="22"/>
      <c r="GGI13" s="22"/>
      <c r="GGJ13" s="22"/>
      <c r="GGK13" s="22"/>
      <c r="GGL13" s="22"/>
      <c r="GGM13" s="22"/>
      <c r="GGN13" s="22"/>
      <c r="GGO13" s="22"/>
      <c r="GGP13" s="22"/>
      <c r="GGQ13" s="22"/>
      <c r="GGR13" s="22"/>
      <c r="GGS13" s="22"/>
      <c r="GGT13" s="22"/>
      <c r="GGU13" s="22"/>
      <c r="GGV13" s="22"/>
      <c r="GGW13" s="22"/>
      <c r="GGX13" s="22"/>
      <c r="GGY13" s="22"/>
      <c r="GGZ13" s="22"/>
      <c r="GHA13" s="22"/>
      <c r="GHB13" s="22"/>
      <c r="GHC13" s="22"/>
      <c r="GHD13" s="22"/>
      <c r="GHE13" s="22"/>
      <c r="GHF13" s="22"/>
      <c r="GHG13" s="22"/>
      <c r="GHH13" s="22"/>
      <c r="GHI13" s="22"/>
      <c r="GHJ13" s="22"/>
      <c r="GHK13" s="22"/>
      <c r="GHL13" s="22"/>
      <c r="GHM13" s="22"/>
      <c r="GHN13" s="22"/>
      <c r="GHO13" s="22"/>
      <c r="GHP13" s="22"/>
      <c r="GHQ13" s="22"/>
      <c r="GHR13" s="22"/>
      <c r="GHS13" s="22"/>
      <c r="GHT13" s="22"/>
      <c r="GHU13" s="22"/>
      <c r="GHV13" s="22"/>
      <c r="GHW13" s="22"/>
      <c r="GHX13" s="22"/>
      <c r="GHY13" s="22"/>
      <c r="GHZ13" s="22"/>
      <c r="GIA13" s="22"/>
      <c r="GIB13" s="22"/>
      <c r="GIC13" s="22"/>
      <c r="GID13" s="22"/>
      <c r="GIE13" s="22"/>
      <c r="GIF13" s="22"/>
      <c r="GIG13" s="22"/>
      <c r="GIH13" s="22"/>
      <c r="GII13" s="22"/>
      <c r="GIJ13" s="22"/>
      <c r="GIK13" s="22"/>
      <c r="GIL13" s="22"/>
      <c r="GIM13" s="22"/>
      <c r="GIN13" s="22"/>
      <c r="GIO13" s="22"/>
      <c r="GIP13" s="22"/>
      <c r="GIQ13" s="22"/>
      <c r="GIR13" s="22"/>
      <c r="GIS13" s="22"/>
      <c r="GIT13" s="22"/>
      <c r="GIU13" s="22"/>
      <c r="GIV13" s="22"/>
      <c r="GIW13" s="22"/>
      <c r="GIX13" s="22"/>
      <c r="GIY13" s="22"/>
      <c r="GIZ13" s="22"/>
      <c r="GJA13" s="22"/>
      <c r="GJB13" s="22"/>
      <c r="GJC13" s="22"/>
      <c r="GJD13" s="22"/>
      <c r="GJE13" s="22"/>
      <c r="GJF13" s="22"/>
      <c r="GJG13" s="22"/>
      <c r="GJH13" s="22"/>
      <c r="GJI13" s="22"/>
      <c r="GJJ13" s="22"/>
      <c r="GJK13" s="22"/>
      <c r="GJL13" s="22"/>
      <c r="GJM13" s="22"/>
      <c r="GJN13" s="22"/>
      <c r="GJO13" s="22"/>
      <c r="GJP13" s="22"/>
      <c r="GJQ13" s="22"/>
      <c r="GJR13" s="22"/>
      <c r="GJS13" s="22"/>
      <c r="GJT13" s="22"/>
      <c r="GJU13" s="22"/>
      <c r="GJV13" s="22"/>
      <c r="GJW13" s="22"/>
      <c r="GJX13" s="22"/>
      <c r="GJY13" s="22"/>
      <c r="GJZ13" s="22"/>
      <c r="GKA13" s="22"/>
      <c r="GKB13" s="22"/>
      <c r="GKC13" s="22"/>
      <c r="GKD13" s="22"/>
      <c r="GKE13" s="22"/>
      <c r="GKF13" s="22"/>
      <c r="GKG13" s="22"/>
      <c r="GKH13" s="22"/>
      <c r="GKI13" s="22"/>
      <c r="GKJ13" s="22"/>
      <c r="GKK13" s="22"/>
      <c r="GKL13" s="22"/>
      <c r="GKM13" s="22"/>
      <c r="GKN13" s="22"/>
      <c r="GKO13" s="22"/>
      <c r="GKP13" s="22"/>
      <c r="GKQ13" s="22"/>
      <c r="GKR13" s="22"/>
      <c r="GKS13" s="22"/>
      <c r="GKT13" s="22"/>
      <c r="GKU13" s="22"/>
      <c r="GKV13" s="22"/>
      <c r="GKW13" s="22"/>
      <c r="GKX13" s="22"/>
      <c r="GKY13" s="22"/>
      <c r="GKZ13" s="22"/>
      <c r="GLA13" s="22"/>
      <c r="GLB13" s="22"/>
      <c r="GLC13" s="22"/>
      <c r="GLD13" s="22"/>
      <c r="GLE13" s="22"/>
      <c r="GLF13" s="22"/>
      <c r="GLG13" s="22"/>
      <c r="GLH13" s="22"/>
      <c r="GLI13" s="22"/>
      <c r="GLJ13" s="22"/>
      <c r="GLK13" s="22"/>
      <c r="GLL13" s="22"/>
      <c r="GLM13" s="22"/>
      <c r="GLN13" s="22"/>
      <c r="GLO13" s="22"/>
      <c r="GLP13" s="22"/>
      <c r="GLQ13" s="22"/>
      <c r="GLR13" s="22"/>
      <c r="GLS13" s="22"/>
      <c r="GLT13" s="22"/>
      <c r="GLU13" s="22"/>
      <c r="GLV13" s="22"/>
      <c r="GLW13" s="22"/>
      <c r="GLX13" s="22"/>
      <c r="GLY13" s="22"/>
      <c r="GLZ13" s="22"/>
      <c r="GMA13" s="22"/>
      <c r="GMB13" s="22"/>
      <c r="GMC13" s="22"/>
      <c r="GMD13" s="22"/>
      <c r="GME13" s="22"/>
      <c r="GMF13" s="22"/>
      <c r="GMG13" s="22"/>
      <c r="GMH13" s="22"/>
      <c r="GMI13" s="22"/>
      <c r="GMJ13" s="22"/>
      <c r="GMK13" s="22"/>
      <c r="GML13" s="22"/>
      <c r="GMM13" s="22"/>
      <c r="GMN13" s="22"/>
      <c r="GMO13" s="22"/>
      <c r="GMP13" s="22"/>
      <c r="GMQ13" s="22"/>
      <c r="GMR13" s="22"/>
      <c r="GMS13" s="22"/>
      <c r="GMT13" s="22"/>
      <c r="GMU13" s="22"/>
      <c r="GMV13" s="22"/>
      <c r="GMW13" s="22"/>
      <c r="GMX13" s="22"/>
      <c r="GMY13" s="22"/>
      <c r="GMZ13" s="22"/>
      <c r="GNA13" s="22"/>
      <c r="GNB13" s="22"/>
      <c r="GNC13" s="22"/>
      <c r="GND13" s="22"/>
      <c r="GNE13" s="22"/>
      <c r="GNF13" s="22"/>
      <c r="GNG13" s="22"/>
      <c r="GNH13" s="22"/>
      <c r="GNI13" s="22"/>
      <c r="GNJ13" s="22"/>
      <c r="GNK13" s="22"/>
      <c r="GNL13" s="22"/>
      <c r="GNM13" s="22"/>
      <c r="GNN13" s="22"/>
      <c r="GNO13" s="22"/>
      <c r="GNP13" s="22"/>
      <c r="GNQ13" s="22"/>
      <c r="GNR13" s="22"/>
      <c r="GNS13" s="22"/>
      <c r="GNT13" s="22"/>
      <c r="GNU13" s="22"/>
      <c r="GNV13" s="22"/>
      <c r="GNW13" s="22"/>
      <c r="GNX13" s="22"/>
      <c r="GNY13" s="22"/>
      <c r="GNZ13" s="22"/>
      <c r="GOA13" s="22"/>
      <c r="GOB13" s="22"/>
      <c r="GOC13" s="22"/>
      <c r="GOD13" s="22"/>
      <c r="GOE13" s="22"/>
      <c r="GOF13" s="22"/>
      <c r="GOG13" s="22"/>
      <c r="GOH13" s="22"/>
      <c r="GOI13" s="22"/>
      <c r="GOJ13" s="22"/>
      <c r="GOK13" s="22"/>
      <c r="GOL13" s="22"/>
      <c r="GOM13" s="22"/>
      <c r="GON13" s="22"/>
      <c r="GOO13" s="22"/>
      <c r="GOP13" s="22"/>
      <c r="GOQ13" s="22"/>
      <c r="GOR13" s="22"/>
      <c r="GOS13" s="22"/>
      <c r="GOT13" s="22"/>
      <c r="GOU13" s="22"/>
      <c r="GOV13" s="22"/>
      <c r="GOW13" s="22"/>
      <c r="GOX13" s="22"/>
      <c r="GOY13" s="22"/>
      <c r="GOZ13" s="22"/>
      <c r="GPA13" s="22"/>
      <c r="GPB13" s="22"/>
      <c r="GPC13" s="22"/>
      <c r="GPD13" s="22"/>
      <c r="GPE13" s="22"/>
      <c r="GPF13" s="22"/>
      <c r="GPG13" s="22"/>
      <c r="GPH13" s="22"/>
      <c r="GPI13" s="22"/>
      <c r="GPJ13" s="22"/>
      <c r="GPK13" s="22"/>
      <c r="GPL13" s="22"/>
      <c r="GPM13" s="22"/>
      <c r="GPN13" s="22"/>
      <c r="GPO13" s="22"/>
      <c r="GPP13" s="22"/>
      <c r="GPQ13" s="22"/>
      <c r="GPR13" s="22"/>
      <c r="GPS13" s="22"/>
      <c r="GPT13" s="22"/>
      <c r="GPU13" s="22"/>
      <c r="GPV13" s="22"/>
      <c r="GPW13" s="22"/>
      <c r="GPX13" s="22"/>
      <c r="GPY13" s="22"/>
      <c r="GPZ13" s="22"/>
      <c r="GQA13" s="22"/>
      <c r="GQB13" s="22"/>
      <c r="GQC13" s="22"/>
      <c r="GQD13" s="22"/>
      <c r="GQE13" s="22"/>
      <c r="GQF13" s="22"/>
      <c r="GQG13" s="22"/>
      <c r="GQH13" s="22"/>
      <c r="GQI13" s="22"/>
      <c r="GQJ13" s="22"/>
      <c r="GQK13" s="22"/>
      <c r="GQL13" s="22"/>
      <c r="GQM13" s="22"/>
      <c r="GQN13" s="22"/>
      <c r="GQO13" s="22"/>
      <c r="GQP13" s="22"/>
      <c r="GQQ13" s="22"/>
      <c r="GQR13" s="22"/>
      <c r="GQS13" s="22"/>
      <c r="GQT13" s="22"/>
      <c r="GQU13" s="22"/>
      <c r="GQV13" s="22"/>
      <c r="GQW13" s="22"/>
      <c r="GQX13" s="22"/>
      <c r="GQY13" s="22"/>
      <c r="GQZ13" s="22"/>
      <c r="GRA13" s="22"/>
      <c r="GRB13" s="22"/>
      <c r="GRC13" s="22"/>
      <c r="GRD13" s="22"/>
      <c r="GRE13" s="22"/>
      <c r="GRF13" s="22"/>
      <c r="GRG13" s="22"/>
      <c r="GRH13" s="22"/>
      <c r="GRI13" s="22"/>
      <c r="GRJ13" s="22"/>
      <c r="GRK13" s="22"/>
      <c r="GRL13" s="22"/>
      <c r="GRM13" s="22"/>
      <c r="GRN13" s="22"/>
      <c r="GRO13" s="22"/>
      <c r="GRP13" s="22"/>
      <c r="GRQ13" s="22"/>
      <c r="GRR13" s="22"/>
      <c r="GRS13" s="22"/>
      <c r="GRT13" s="22"/>
      <c r="GRU13" s="22"/>
      <c r="GRV13" s="22"/>
      <c r="GRW13" s="22"/>
      <c r="GRX13" s="22"/>
      <c r="GRY13" s="22"/>
      <c r="GRZ13" s="22"/>
      <c r="GSA13" s="22"/>
      <c r="GSB13" s="22"/>
      <c r="GSC13" s="22"/>
      <c r="GSD13" s="22"/>
      <c r="GSE13" s="22"/>
      <c r="GSF13" s="22"/>
      <c r="GSG13" s="22"/>
      <c r="GSH13" s="22"/>
      <c r="GSI13" s="22"/>
      <c r="GSJ13" s="22"/>
      <c r="GSK13" s="22"/>
      <c r="GSL13" s="22"/>
      <c r="GSM13" s="22"/>
      <c r="GSN13" s="22"/>
      <c r="GSO13" s="22"/>
      <c r="GSP13" s="22"/>
      <c r="GSQ13" s="22"/>
      <c r="GSR13" s="22"/>
      <c r="GSS13" s="22"/>
      <c r="GST13" s="22"/>
      <c r="GSU13" s="22"/>
      <c r="GSV13" s="22"/>
      <c r="GSW13" s="22"/>
      <c r="GSX13" s="22"/>
      <c r="GSY13" s="22"/>
      <c r="GSZ13" s="22"/>
      <c r="GTA13" s="22"/>
      <c r="GTB13" s="22"/>
      <c r="GTC13" s="22"/>
      <c r="GTD13" s="22"/>
      <c r="GTE13" s="22"/>
      <c r="GTF13" s="22"/>
      <c r="GTG13" s="22"/>
      <c r="GTH13" s="22"/>
      <c r="GTI13" s="22"/>
      <c r="GTJ13" s="22"/>
      <c r="GTK13" s="22"/>
      <c r="GTL13" s="22"/>
      <c r="GTM13" s="22"/>
      <c r="GTN13" s="22"/>
      <c r="GTO13" s="22"/>
      <c r="GTP13" s="22"/>
      <c r="GTQ13" s="22"/>
      <c r="GTR13" s="22"/>
      <c r="GTS13" s="22"/>
      <c r="GTT13" s="22"/>
      <c r="GTU13" s="22"/>
      <c r="GTV13" s="22"/>
      <c r="GTW13" s="22"/>
      <c r="GTX13" s="22"/>
      <c r="GTY13" s="22"/>
      <c r="GTZ13" s="22"/>
      <c r="GUA13" s="22"/>
      <c r="GUB13" s="22"/>
      <c r="GUC13" s="22"/>
      <c r="GUD13" s="22"/>
      <c r="GUE13" s="22"/>
      <c r="GUF13" s="22"/>
      <c r="GUG13" s="22"/>
      <c r="GUH13" s="22"/>
      <c r="GUI13" s="22"/>
      <c r="GUJ13" s="22"/>
      <c r="GUK13" s="22"/>
      <c r="GUL13" s="22"/>
      <c r="GUM13" s="22"/>
      <c r="GUN13" s="22"/>
      <c r="GUO13" s="22"/>
      <c r="GUP13" s="22"/>
      <c r="GUQ13" s="22"/>
      <c r="GUR13" s="22"/>
      <c r="GUS13" s="22"/>
      <c r="GUT13" s="22"/>
      <c r="GUU13" s="22"/>
      <c r="GUV13" s="22"/>
      <c r="GUW13" s="22"/>
      <c r="GUX13" s="22"/>
      <c r="GUY13" s="22"/>
      <c r="GUZ13" s="22"/>
      <c r="GVA13" s="22"/>
      <c r="GVB13" s="22"/>
      <c r="GVC13" s="22"/>
      <c r="GVD13" s="22"/>
      <c r="GVE13" s="22"/>
      <c r="GVF13" s="22"/>
      <c r="GVG13" s="22"/>
      <c r="GVH13" s="22"/>
      <c r="GVI13" s="22"/>
      <c r="GVJ13" s="22"/>
      <c r="GVK13" s="22"/>
      <c r="GVL13" s="22"/>
      <c r="GVM13" s="22"/>
      <c r="GVN13" s="22"/>
      <c r="GVO13" s="22"/>
      <c r="GVP13" s="22"/>
      <c r="GVQ13" s="22"/>
      <c r="GVR13" s="22"/>
      <c r="GVS13" s="22"/>
      <c r="GVT13" s="22"/>
      <c r="GVU13" s="22"/>
      <c r="GVV13" s="22"/>
      <c r="GVW13" s="22"/>
      <c r="GVX13" s="22"/>
      <c r="GVY13" s="22"/>
      <c r="GVZ13" s="22"/>
      <c r="GWA13" s="22"/>
      <c r="GWB13" s="22"/>
      <c r="GWC13" s="22"/>
      <c r="GWD13" s="22"/>
      <c r="GWE13" s="22"/>
      <c r="GWF13" s="22"/>
      <c r="GWG13" s="22"/>
      <c r="GWH13" s="22"/>
      <c r="GWI13" s="22"/>
      <c r="GWJ13" s="22"/>
      <c r="GWK13" s="22"/>
      <c r="GWL13" s="22"/>
      <c r="GWM13" s="22"/>
      <c r="GWN13" s="22"/>
      <c r="GWO13" s="22"/>
      <c r="GWP13" s="22"/>
      <c r="GWQ13" s="22"/>
      <c r="GWR13" s="22"/>
      <c r="GWS13" s="22"/>
      <c r="GWT13" s="22"/>
      <c r="GWU13" s="22"/>
      <c r="GWV13" s="22"/>
      <c r="GWW13" s="22"/>
      <c r="GWX13" s="22"/>
      <c r="GWY13" s="22"/>
      <c r="GWZ13" s="22"/>
      <c r="GXA13" s="22"/>
      <c r="GXB13" s="22"/>
      <c r="GXC13" s="22"/>
      <c r="GXD13" s="22"/>
      <c r="GXE13" s="22"/>
      <c r="GXF13" s="22"/>
      <c r="GXG13" s="22"/>
      <c r="GXH13" s="22"/>
      <c r="GXI13" s="22"/>
      <c r="GXJ13" s="22"/>
      <c r="GXK13" s="22"/>
      <c r="GXL13" s="22"/>
      <c r="GXM13" s="22"/>
      <c r="GXN13" s="22"/>
      <c r="GXO13" s="22"/>
      <c r="GXP13" s="22"/>
      <c r="GXQ13" s="22"/>
      <c r="GXR13" s="22"/>
      <c r="GXS13" s="22"/>
      <c r="GXT13" s="22"/>
      <c r="GXU13" s="22"/>
      <c r="GXV13" s="22"/>
      <c r="GXW13" s="22"/>
      <c r="GXX13" s="22"/>
      <c r="GXY13" s="22"/>
      <c r="GXZ13" s="22"/>
      <c r="GYA13" s="22"/>
      <c r="GYB13" s="22"/>
      <c r="GYC13" s="22"/>
      <c r="GYD13" s="22"/>
      <c r="GYE13" s="22"/>
      <c r="GYF13" s="22"/>
      <c r="GYG13" s="22"/>
      <c r="GYH13" s="22"/>
      <c r="GYI13" s="22"/>
      <c r="GYJ13" s="22"/>
      <c r="GYK13" s="22"/>
      <c r="GYL13" s="22"/>
      <c r="GYM13" s="22"/>
      <c r="GYN13" s="22"/>
      <c r="GYO13" s="22"/>
      <c r="GYP13" s="22"/>
      <c r="GYQ13" s="22"/>
      <c r="GYR13" s="22"/>
      <c r="GYS13" s="22"/>
      <c r="GYT13" s="22"/>
      <c r="GYU13" s="22"/>
      <c r="GYV13" s="22"/>
      <c r="GYW13" s="22"/>
      <c r="GYX13" s="22"/>
      <c r="GYY13" s="22"/>
      <c r="GYZ13" s="22"/>
      <c r="GZA13" s="22"/>
      <c r="GZB13" s="22"/>
      <c r="GZC13" s="22"/>
      <c r="GZD13" s="22"/>
      <c r="GZE13" s="22"/>
      <c r="GZF13" s="22"/>
      <c r="GZG13" s="22"/>
      <c r="GZH13" s="22"/>
      <c r="GZI13" s="22"/>
      <c r="GZJ13" s="22"/>
      <c r="GZK13" s="22"/>
      <c r="GZL13" s="22"/>
      <c r="GZM13" s="22"/>
      <c r="GZN13" s="22"/>
      <c r="GZO13" s="22"/>
      <c r="GZP13" s="22"/>
      <c r="GZQ13" s="22"/>
      <c r="GZR13" s="22"/>
      <c r="GZS13" s="22"/>
      <c r="GZT13" s="22"/>
      <c r="GZU13" s="22"/>
      <c r="GZV13" s="22"/>
      <c r="GZW13" s="22"/>
      <c r="GZX13" s="22"/>
      <c r="GZY13" s="22"/>
      <c r="GZZ13" s="22"/>
      <c r="HAA13" s="22"/>
      <c r="HAB13" s="22"/>
      <c r="HAC13" s="22"/>
      <c r="HAD13" s="22"/>
      <c r="HAE13" s="22"/>
      <c r="HAF13" s="22"/>
      <c r="HAG13" s="22"/>
      <c r="HAH13" s="22"/>
      <c r="HAI13" s="22"/>
      <c r="HAJ13" s="22"/>
      <c r="HAK13" s="22"/>
      <c r="HAL13" s="22"/>
      <c r="HAM13" s="22"/>
      <c r="HAN13" s="22"/>
      <c r="HAO13" s="22"/>
      <c r="HAP13" s="22"/>
      <c r="HAQ13" s="22"/>
      <c r="HAR13" s="22"/>
      <c r="HAS13" s="22"/>
      <c r="HAT13" s="22"/>
      <c r="HAU13" s="22"/>
      <c r="HAV13" s="22"/>
      <c r="HAW13" s="22"/>
      <c r="HAX13" s="22"/>
      <c r="HAY13" s="22"/>
      <c r="HAZ13" s="22"/>
      <c r="HBA13" s="22"/>
      <c r="HBB13" s="22"/>
      <c r="HBC13" s="22"/>
      <c r="HBD13" s="22"/>
      <c r="HBE13" s="22"/>
      <c r="HBF13" s="22"/>
      <c r="HBG13" s="22"/>
      <c r="HBH13" s="22"/>
      <c r="HBI13" s="22"/>
      <c r="HBJ13" s="22"/>
      <c r="HBK13" s="22"/>
      <c r="HBL13" s="22"/>
      <c r="HBM13" s="22"/>
      <c r="HBN13" s="22"/>
      <c r="HBO13" s="22"/>
      <c r="HBP13" s="22"/>
      <c r="HBQ13" s="22"/>
      <c r="HBR13" s="22"/>
      <c r="HBS13" s="22"/>
      <c r="HBT13" s="22"/>
      <c r="HBU13" s="22"/>
      <c r="HBV13" s="22"/>
      <c r="HBW13" s="22"/>
      <c r="HBX13" s="22"/>
      <c r="HBY13" s="22"/>
      <c r="HBZ13" s="22"/>
      <c r="HCA13" s="22"/>
      <c r="HCB13" s="22"/>
      <c r="HCC13" s="22"/>
      <c r="HCD13" s="22"/>
      <c r="HCE13" s="22"/>
      <c r="HCF13" s="22"/>
      <c r="HCG13" s="22"/>
      <c r="HCH13" s="22"/>
      <c r="HCI13" s="22"/>
      <c r="HCJ13" s="22"/>
      <c r="HCK13" s="22"/>
      <c r="HCL13" s="22"/>
      <c r="HCM13" s="22"/>
      <c r="HCN13" s="22"/>
      <c r="HCO13" s="22"/>
      <c r="HCP13" s="22"/>
      <c r="HCQ13" s="22"/>
      <c r="HCR13" s="22"/>
      <c r="HCS13" s="22"/>
      <c r="HCT13" s="22"/>
      <c r="HCU13" s="22"/>
      <c r="HCV13" s="22"/>
      <c r="HCW13" s="22"/>
      <c r="HCX13" s="22"/>
      <c r="HCY13" s="22"/>
      <c r="HCZ13" s="22"/>
      <c r="HDA13" s="22"/>
      <c r="HDB13" s="22"/>
      <c r="HDC13" s="22"/>
      <c r="HDD13" s="22"/>
      <c r="HDE13" s="22"/>
      <c r="HDF13" s="22"/>
      <c r="HDG13" s="22"/>
      <c r="HDH13" s="22"/>
      <c r="HDI13" s="22"/>
      <c r="HDJ13" s="22"/>
      <c r="HDK13" s="22"/>
      <c r="HDL13" s="22"/>
      <c r="HDM13" s="22"/>
      <c r="HDN13" s="22"/>
      <c r="HDO13" s="22"/>
      <c r="HDP13" s="22"/>
      <c r="HDQ13" s="22"/>
      <c r="HDR13" s="22"/>
      <c r="HDS13" s="22"/>
      <c r="HDT13" s="22"/>
      <c r="HDU13" s="22"/>
      <c r="HDV13" s="22"/>
      <c r="HDW13" s="22"/>
      <c r="HDX13" s="22"/>
      <c r="HDY13" s="22"/>
      <c r="HDZ13" s="22"/>
      <c r="HEA13" s="22"/>
      <c r="HEB13" s="22"/>
      <c r="HEC13" s="22"/>
      <c r="HED13" s="22"/>
      <c r="HEE13" s="22"/>
      <c r="HEF13" s="22"/>
      <c r="HEG13" s="22"/>
      <c r="HEH13" s="22"/>
      <c r="HEI13" s="22"/>
      <c r="HEJ13" s="22"/>
      <c r="HEK13" s="22"/>
      <c r="HEL13" s="22"/>
      <c r="HEM13" s="22"/>
      <c r="HEN13" s="22"/>
      <c r="HEO13" s="22"/>
      <c r="HEP13" s="22"/>
      <c r="HEQ13" s="22"/>
      <c r="HER13" s="22"/>
      <c r="HES13" s="22"/>
      <c r="HET13" s="22"/>
      <c r="HEU13" s="22"/>
      <c r="HEV13" s="22"/>
      <c r="HEW13" s="22"/>
      <c r="HEX13" s="22"/>
      <c r="HEY13" s="22"/>
      <c r="HEZ13" s="22"/>
      <c r="HFA13" s="22"/>
      <c r="HFB13" s="22"/>
      <c r="HFC13" s="22"/>
      <c r="HFD13" s="22"/>
      <c r="HFE13" s="22"/>
      <c r="HFF13" s="22"/>
      <c r="HFG13" s="22"/>
      <c r="HFH13" s="22"/>
      <c r="HFI13" s="22"/>
      <c r="HFJ13" s="22"/>
      <c r="HFK13" s="22"/>
      <c r="HFL13" s="22"/>
      <c r="HFM13" s="22"/>
      <c r="HFN13" s="22"/>
      <c r="HFO13" s="22"/>
      <c r="HFP13" s="22"/>
      <c r="HFQ13" s="22"/>
      <c r="HFR13" s="22"/>
      <c r="HFS13" s="22"/>
      <c r="HFT13" s="22"/>
      <c r="HFU13" s="22"/>
      <c r="HFV13" s="22"/>
      <c r="HFW13" s="22"/>
      <c r="HFX13" s="22"/>
      <c r="HFY13" s="22"/>
      <c r="HFZ13" s="22"/>
      <c r="HGA13" s="22"/>
      <c r="HGB13" s="22"/>
      <c r="HGC13" s="22"/>
      <c r="HGD13" s="22"/>
      <c r="HGE13" s="22"/>
      <c r="HGF13" s="22"/>
      <c r="HGG13" s="22"/>
      <c r="HGH13" s="22"/>
      <c r="HGI13" s="22"/>
      <c r="HGJ13" s="22"/>
      <c r="HGK13" s="22"/>
      <c r="HGL13" s="22"/>
      <c r="HGM13" s="22"/>
      <c r="HGN13" s="22"/>
      <c r="HGO13" s="22"/>
      <c r="HGP13" s="22"/>
      <c r="HGQ13" s="22"/>
      <c r="HGR13" s="22"/>
      <c r="HGS13" s="22"/>
      <c r="HGT13" s="22"/>
      <c r="HGU13" s="22"/>
      <c r="HGV13" s="22"/>
      <c r="HGW13" s="22"/>
      <c r="HGX13" s="22"/>
      <c r="HGY13" s="22"/>
      <c r="HGZ13" s="22"/>
      <c r="HHA13" s="22"/>
      <c r="HHB13" s="22"/>
      <c r="HHC13" s="22"/>
      <c r="HHD13" s="22"/>
      <c r="HHE13" s="22"/>
      <c r="HHF13" s="22"/>
      <c r="HHG13" s="22"/>
      <c r="HHH13" s="22"/>
      <c r="HHI13" s="22"/>
      <c r="HHJ13" s="22"/>
      <c r="HHK13" s="22"/>
      <c r="HHL13" s="22"/>
      <c r="HHM13" s="22"/>
      <c r="HHN13" s="22"/>
      <c r="HHO13" s="22"/>
      <c r="HHP13" s="22"/>
      <c r="HHQ13" s="22"/>
      <c r="HHR13" s="22"/>
      <c r="HHS13" s="22"/>
      <c r="HHT13" s="22"/>
      <c r="HHU13" s="22"/>
      <c r="HHV13" s="22"/>
      <c r="HHW13" s="22"/>
      <c r="HHX13" s="22"/>
      <c r="HHY13" s="22"/>
      <c r="HHZ13" s="22"/>
      <c r="HIA13" s="22"/>
      <c r="HIB13" s="22"/>
      <c r="HIC13" s="22"/>
      <c r="HID13" s="22"/>
      <c r="HIE13" s="22"/>
      <c r="HIF13" s="22"/>
      <c r="HIG13" s="22"/>
      <c r="HIH13" s="22"/>
      <c r="HII13" s="22"/>
      <c r="HIJ13" s="22"/>
      <c r="HIK13" s="22"/>
      <c r="HIL13" s="22"/>
      <c r="HIM13" s="22"/>
      <c r="HIN13" s="22"/>
      <c r="HIO13" s="22"/>
      <c r="HIP13" s="22"/>
      <c r="HIQ13" s="22"/>
      <c r="HIR13" s="22"/>
      <c r="HIS13" s="22"/>
      <c r="HIT13" s="22"/>
      <c r="HIU13" s="22"/>
      <c r="HIV13" s="22"/>
      <c r="HIW13" s="22"/>
      <c r="HIX13" s="22"/>
      <c r="HIY13" s="22"/>
      <c r="HIZ13" s="22"/>
      <c r="HJA13" s="22"/>
      <c r="HJB13" s="22"/>
      <c r="HJC13" s="22"/>
      <c r="HJD13" s="22"/>
      <c r="HJE13" s="22"/>
      <c r="HJF13" s="22"/>
      <c r="HJG13" s="22"/>
      <c r="HJH13" s="22"/>
      <c r="HJI13" s="22"/>
      <c r="HJJ13" s="22"/>
      <c r="HJK13" s="22"/>
      <c r="HJL13" s="22"/>
      <c r="HJM13" s="22"/>
      <c r="HJN13" s="22"/>
      <c r="HJO13" s="22"/>
      <c r="HJP13" s="22"/>
      <c r="HJQ13" s="22"/>
      <c r="HJR13" s="22"/>
      <c r="HJS13" s="22"/>
      <c r="HJT13" s="22"/>
      <c r="HJU13" s="22"/>
      <c r="HJV13" s="22"/>
      <c r="HJW13" s="22"/>
      <c r="HJX13" s="22"/>
      <c r="HJY13" s="22"/>
      <c r="HJZ13" s="22"/>
      <c r="HKA13" s="22"/>
      <c r="HKB13" s="22"/>
      <c r="HKC13" s="22"/>
      <c r="HKD13" s="22"/>
      <c r="HKE13" s="22"/>
      <c r="HKF13" s="22"/>
      <c r="HKG13" s="22"/>
      <c r="HKH13" s="22"/>
      <c r="HKI13" s="22"/>
      <c r="HKJ13" s="22"/>
      <c r="HKK13" s="22"/>
      <c r="HKL13" s="22"/>
      <c r="HKM13" s="22"/>
      <c r="HKN13" s="22"/>
      <c r="HKO13" s="22"/>
      <c r="HKP13" s="22"/>
      <c r="HKQ13" s="22"/>
      <c r="HKR13" s="22"/>
      <c r="HKS13" s="22"/>
      <c r="HKT13" s="22"/>
      <c r="HKU13" s="22"/>
      <c r="HKV13" s="22"/>
      <c r="HKW13" s="22"/>
      <c r="HKX13" s="22"/>
      <c r="HKY13" s="22"/>
      <c r="HKZ13" s="22"/>
      <c r="HLA13" s="22"/>
      <c r="HLB13" s="22"/>
      <c r="HLC13" s="22"/>
      <c r="HLD13" s="22"/>
      <c r="HLE13" s="22"/>
      <c r="HLF13" s="22"/>
      <c r="HLG13" s="22"/>
      <c r="HLH13" s="22"/>
      <c r="HLI13" s="22"/>
      <c r="HLJ13" s="22"/>
      <c r="HLK13" s="22"/>
      <c r="HLL13" s="22"/>
      <c r="HLM13" s="22"/>
      <c r="HLN13" s="22"/>
      <c r="HLO13" s="22"/>
      <c r="HLP13" s="22"/>
      <c r="HLQ13" s="22"/>
      <c r="HLR13" s="22"/>
      <c r="HLS13" s="22"/>
      <c r="HLT13" s="22"/>
      <c r="HLU13" s="22"/>
      <c r="HLV13" s="22"/>
      <c r="HLW13" s="22"/>
      <c r="HLX13" s="22"/>
      <c r="HLY13" s="22"/>
      <c r="HLZ13" s="22"/>
      <c r="HMA13" s="22"/>
      <c r="HMB13" s="22"/>
      <c r="HMC13" s="22"/>
      <c r="HMD13" s="22"/>
      <c r="HME13" s="22"/>
      <c r="HMF13" s="22"/>
      <c r="HMG13" s="22"/>
      <c r="HMH13" s="22"/>
      <c r="HMI13" s="22"/>
      <c r="HMJ13" s="22"/>
      <c r="HMK13" s="22"/>
      <c r="HML13" s="22"/>
      <c r="HMM13" s="22"/>
      <c r="HMN13" s="22"/>
      <c r="HMO13" s="22"/>
      <c r="HMP13" s="22"/>
      <c r="HMQ13" s="22"/>
      <c r="HMR13" s="22"/>
      <c r="HMS13" s="22"/>
      <c r="HMT13" s="22"/>
      <c r="HMU13" s="22"/>
      <c r="HMV13" s="22"/>
      <c r="HMW13" s="22"/>
      <c r="HMX13" s="22"/>
      <c r="HMY13" s="22"/>
      <c r="HMZ13" s="22"/>
      <c r="HNA13" s="22"/>
      <c r="HNB13" s="22"/>
      <c r="HNC13" s="22"/>
      <c r="HND13" s="22"/>
      <c r="HNE13" s="22"/>
      <c r="HNF13" s="22"/>
      <c r="HNG13" s="22"/>
      <c r="HNH13" s="22"/>
      <c r="HNI13" s="22"/>
      <c r="HNJ13" s="22"/>
      <c r="HNK13" s="22"/>
      <c r="HNL13" s="22"/>
      <c r="HNM13" s="22"/>
      <c r="HNN13" s="22"/>
      <c r="HNO13" s="22"/>
      <c r="HNP13" s="22"/>
      <c r="HNQ13" s="22"/>
      <c r="HNR13" s="22"/>
      <c r="HNS13" s="22"/>
      <c r="HNT13" s="22"/>
      <c r="HNU13" s="22"/>
      <c r="HNV13" s="22"/>
      <c r="HNW13" s="22"/>
      <c r="HNX13" s="22"/>
      <c r="HNY13" s="22"/>
      <c r="HNZ13" s="22"/>
      <c r="HOA13" s="22"/>
      <c r="HOB13" s="22"/>
      <c r="HOC13" s="22"/>
      <c r="HOD13" s="22"/>
      <c r="HOE13" s="22"/>
      <c r="HOF13" s="22"/>
      <c r="HOG13" s="22"/>
      <c r="HOH13" s="22"/>
      <c r="HOI13" s="22"/>
      <c r="HOJ13" s="22"/>
      <c r="HOK13" s="22"/>
      <c r="HOL13" s="22"/>
      <c r="HOM13" s="22"/>
      <c r="HON13" s="22"/>
      <c r="HOO13" s="22"/>
      <c r="HOP13" s="22"/>
      <c r="HOQ13" s="22"/>
      <c r="HOR13" s="22"/>
      <c r="HOS13" s="22"/>
      <c r="HOT13" s="22"/>
      <c r="HOU13" s="22"/>
      <c r="HOV13" s="22"/>
      <c r="HOW13" s="22"/>
      <c r="HOX13" s="22"/>
      <c r="HOY13" s="22"/>
      <c r="HOZ13" s="22"/>
      <c r="HPA13" s="22"/>
      <c r="HPB13" s="22"/>
      <c r="HPC13" s="22"/>
      <c r="HPD13" s="22"/>
      <c r="HPE13" s="22"/>
      <c r="HPF13" s="22"/>
      <c r="HPG13" s="22"/>
      <c r="HPH13" s="22"/>
      <c r="HPI13" s="22"/>
      <c r="HPJ13" s="22"/>
      <c r="HPK13" s="22"/>
      <c r="HPL13" s="22"/>
      <c r="HPM13" s="22"/>
      <c r="HPN13" s="22"/>
      <c r="HPO13" s="22"/>
      <c r="HPP13" s="22"/>
      <c r="HPQ13" s="22"/>
      <c r="HPR13" s="22"/>
      <c r="HPS13" s="22"/>
      <c r="HPT13" s="22"/>
      <c r="HPU13" s="22"/>
      <c r="HPV13" s="22"/>
      <c r="HPW13" s="22"/>
      <c r="HPX13" s="22"/>
      <c r="HPY13" s="22"/>
      <c r="HPZ13" s="22"/>
      <c r="HQA13" s="22"/>
      <c r="HQB13" s="22"/>
      <c r="HQC13" s="22"/>
      <c r="HQD13" s="22"/>
      <c r="HQE13" s="22"/>
      <c r="HQF13" s="22"/>
      <c r="HQG13" s="22"/>
      <c r="HQH13" s="22"/>
      <c r="HQI13" s="22"/>
      <c r="HQJ13" s="22"/>
      <c r="HQK13" s="22"/>
      <c r="HQL13" s="22"/>
      <c r="HQM13" s="22"/>
      <c r="HQN13" s="22"/>
      <c r="HQO13" s="22"/>
      <c r="HQP13" s="22"/>
      <c r="HQQ13" s="22"/>
      <c r="HQR13" s="22"/>
      <c r="HQS13" s="22"/>
      <c r="HQT13" s="22"/>
      <c r="HQU13" s="22"/>
      <c r="HQV13" s="22"/>
      <c r="HQW13" s="22"/>
      <c r="HQX13" s="22"/>
      <c r="HQY13" s="22"/>
      <c r="HQZ13" s="22"/>
      <c r="HRA13" s="22"/>
      <c r="HRB13" s="22"/>
      <c r="HRC13" s="22"/>
      <c r="HRD13" s="22"/>
      <c r="HRE13" s="22"/>
      <c r="HRF13" s="22"/>
      <c r="HRG13" s="22"/>
      <c r="HRH13" s="22"/>
      <c r="HRI13" s="22"/>
      <c r="HRJ13" s="22"/>
      <c r="HRK13" s="22"/>
      <c r="HRL13" s="22"/>
      <c r="HRM13" s="22"/>
      <c r="HRN13" s="22"/>
      <c r="HRO13" s="22"/>
      <c r="HRP13" s="22"/>
      <c r="HRQ13" s="22"/>
      <c r="HRR13" s="22"/>
      <c r="HRS13" s="22"/>
      <c r="HRT13" s="22"/>
      <c r="HRU13" s="22"/>
      <c r="HRV13" s="22"/>
      <c r="HRW13" s="22"/>
      <c r="HRX13" s="22"/>
      <c r="HRY13" s="22"/>
      <c r="HRZ13" s="22"/>
      <c r="HSA13" s="22"/>
      <c r="HSB13" s="22"/>
      <c r="HSC13" s="22"/>
      <c r="HSD13" s="22"/>
      <c r="HSE13" s="22"/>
      <c r="HSF13" s="22"/>
      <c r="HSG13" s="22"/>
      <c r="HSH13" s="22"/>
      <c r="HSI13" s="22"/>
      <c r="HSJ13" s="22"/>
      <c r="HSK13" s="22"/>
      <c r="HSL13" s="22"/>
      <c r="HSM13" s="22"/>
      <c r="HSN13" s="22"/>
      <c r="HSO13" s="22"/>
      <c r="HSP13" s="22"/>
      <c r="HSQ13" s="22"/>
      <c r="HSR13" s="22"/>
      <c r="HSS13" s="22"/>
      <c r="HST13" s="22"/>
      <c r="HSU13" s="22"/>
      <c r="HSV13" s="22"/>
      <c r="HSW13" s="22"/>
      <c r="HSX13" s="22"/>
      <c r="HSY13" s="22"/>
      <c r="HSZ13" s="22"/>
      <c r="HTA13" s="22"/>
      <c r="HTB13" s="22"/>
      <c r="HTC13" s="22"/>
      <c r="HTD13" s="22"/>
      <c r="HTE13" s="22"/>
      <c r="HTF13" s="22"/>
      <c r="HTG13" s="22"/>
      <c r="HTH13" s="22"/>
      <c r="HTI13" s="22"/>
      <c r="HTJ13" s="22"/>
      <c r="HTK13" s="22"/>
      <c r="HTL13" s="22"/>
      <c r="HTM13" s="22"/>
      <c r="HTN13" s="22"/>
      <c r="HTO13" s="22"/>
      <c r="HTP13" s="22"/>
      <c r="HTQ13" s="22"/>
      <c r="HTR13" s="22"/>
      <c r="HTS13" s="22"/>
      <c r="HTT13" s="22"/>
      <c r="HTU13" s="22"/>
      <c r="HTV13" s="22"/>
      <c r="HTW13" s="22"/>
      <c r="HTX13" s="22"/>
      <c r="HTY13" s="22"/>
      <c r="HTZ13" s="22"/>
      <c r="HUA13" s="22"/>
      <c r="HUB13" s="22"/>
      <c r="HUC13" s="22"/>
      <c r="HUD13" s="22"/>
      <c r="HUE13" s="22"/>
      <c r="HUF13" s="22"/>
      <c r="HUG13" s="22"/>
      <c r="HUH13" s="22"/>
      <c r="HUI13" s="22"/>
      <c r="HUJ13" s="22"/>
      <c r="HUK13" s="22"/>
      <c r="HUL13" s="22"/>
      <c r="HUM13" s="22"/>
      <c r="HUN13" s="22"/>
      <c r="HUO13" s="22"/>
      <c r="HUP13" s="22"/>
      <c r="HUQ13" s="22"/>
      <c r="HUR13" s="22"/>
      <c r="HUS13" s="22"/>
      <c r="HUT13" s="22"/>
      <c r="HUU13" s="22"/>
      <c r="HUV13" s="22"/>
      <c r="HUW13" s="22"/>
      <c r="HUX13" s="22"/>
      <c r="HUY13" s="22"/>
      <c r="HUZ13" s="22"/>
      <c r="HVA13" s="22"/>
      <c r="HVB13" s="22"/>
      <c r="HVC13" s="22"/>
      <c r="HVD13" s="22"/>
      <c r="HVE13" s="22"/>
      <c r="HVF13" s="22"/>
      <c r="HVG13" s="22"/>
      <c r="HVH13" s="22"/>
      <c r="HVI13" s="22"/>
      <c r="HVJ13" s="22"/>
      <c r="HVK13" s="22"/>
      <c r="HVL13" s="22"/>
      <c r="HVM13" s="22"/>
      <c r="HVN13" s="22"/>
      <c r="HVO13" s="22"/>
      <c r="HVP13" s="22"/>
      <c r="HVQ13" s="22"/>
      <c r="HVR13" s="22"/>
      <c r="HVS13" s="22"/>
      <c r="HVT13" s="22"/>
      <c r="HVU13" s="22"/>
      <c r="HVV13" s="22"/>
      <c r="HVW13" s="22"/>
      <c r="HVX13" s="22"/>
      <c r="HVY13" s="22"/>
      <c r="HVZ13" s="22"/>
      <c r="HWA13" s="22"/>
      <c r="HWB13" s="22"/>
      <c r="HWC13" s="22"/>
      <c r="HWD13" s="22"/>
      <c r="HWE13" s="22"/>
      <c r="HWF13" s="22"/>
      <c r="HWG13" s="22"/>
      <c r="HWH13" s="22"/>
      <c r="HWI13" s="22"/>
      <c r="HWJ13" s="22"/>
      <c r="HWK13" s="22"/>
      <c r="HWL13" s="22"/>
      <c r="HWM13" s="22"/>
      <c r="HWN13" s="22"/>
      <c r="HWO13" s="22"/>
      <c r="HWP13" s="22"/>
      <c r="HWQ13" s="22"/>
      <c r="HWR13" s="22"/>
      <c r="HWS13" s="22"/>
      <c r="HWT13" s="22"/>
      <c r="HWU13" s="22"/>
      <c r="HWV13" s="22"/>
      <c r="HWW13" s="22"/>
      <c r="HWX13" s="22"/>
      <c r="HWY13" s="22"/>
      <c r="HWZ13" s="22"/>
      <c r="HXA13" s="22"/>
      <c r="HXB13" s="22"/>
      <c r="HXC13" s="22"/>
      <c r="HXD13" s="22"/>
      <c r="HXE13" s="22"/>
      <c r="HXF13" s="22"/>
      <c r="HXG13" s="22"/>
      <c r="HXH13" s="22"/>
      <c r="HXI13" s="22"/>
      <c r="HXJ13" s="22"/>
      <c r="HXK13" s="22"/>
      <c r="HXL13" s="22"/>
      <c r="HXM13" s="22"/>
      <c r="HXN13" s="22"/>
      <c r="HXO13" s="22"/>
      <c r="HXP13" s="22"/>
      <c r="HXQ13" s="22"/>
      <c r="HXR13" s="22"/>
      <c r="HXS13" s="22"/>
      <c r="HXT13" s="22"/>
      <c r="HXU13" s="22"/>
      <c r="HXV13" s="22"/>
      <c r="HXW13" s="22"/>
      <c r="HXX13" s="22"/>
      <c r="HXY13" s="22"/>
      <c r="HXZ13" s="22"/>
      <c r="HYA13" s="22"/>
      <c r="HYB13" s="22"/>
      <c r="HYC13" s="22"/>
      <c r="HYD13" s="22"/>
      <c r="HYE13" s="22"/>
      <c r="HYF13" s="22"/>
      <c r="HYG13" s="22"/>
      <c r="HYH13" s="22"/>
      <c r="HYI13" s="22"/>
      <c r="HYJ13" s="22"/>
      <c r="HYK13" s="22"/>
      <c r="HYL13" s="22"/>
      <c r="HYM13" s="22"/>
      <c r="HYN13" s="22"/>
      <c r="HYO13" s="22"/>
      <c r="HYP13" s="22"/>
      <c r="HYQ13" s="22"/>
      <c r="HYR13" s="22"/>
      <c r="HYS13" s="22"/>
      <c r="HYT13" s="22"/>
      <c r="HYU13" s="22"/>
      <c r="HYV13" s="22"/>
      <c r="HYW13" s="22"/>
      <c r="HYX13" s="22"/>
      <c r="HYY13" s="22"/>
      <c r="HYZ13" s="22"/>
      <c r="HZA13" s="22"/>
      <c r="HZB13" s="22"/>
      <c r="HZC13" s="22"/>
      <c r="HZD13" s="22"/>
      <c r="HZE13" s="22"/>
      <c r="HZF13" s="22"/>
      <c r="HZG13" s="22"/>
      <c r="HZH13" s="22"/>
      <c r="HZI13" s="22"/>
      <c r="HZJ13" s="22"/>
      <c r="HZK13" s="22"/>
      <c r="HZL13" s="22"/>
      <c r="HZM13" s="22"/>
      <c r="HZN13" s="22"/>
      <c r="HZO13" s="22"/>
      <c r="HZP13" s="22"/>
      <c r="HZQ13" s="22"/>
      <c r="HZR13" s="22"/>
      <c r="HZS13" s="22"/>
      <c r="HZT13" s="22"/>
      <c r="HZU13" s="22"/>
      <c r="HZV13" s="22"/>
      <c r="HZW13" s="22"/>
      <c r="HZX13" s="22"/>
      <c r="HZY13" s="22"/>
      <c r="HZZ13" s="22"/>
      <c r="IAA13" s="22"/>
      <c r="IAB13" s="22"/>
      <c r="IAC13" s="22"/>
      <c r="IAD13" s="22"/>
      <c r="IAE13" s="22"/>
      <c r="IAF13" s="22"/>
      <c r="IAG13" s="22"/>
      <c r="IAH13" s="22"/>
      <c r="IAI13" s="22"/>
      <c r="IAJ13" s="22"/>
      <c r="IAK13" s="22"/>
      <c r="IAL13" s="22"/>
      <c r="IAM13" s="22"/>
      <c r="IAN13" s="22"/>
      <c r="IAO13" s="22"/>
      <c r="IAP13" s="22"/>
      <c r="IAQ13" s="22"/>
      <c r="IAR13" s="22"/>
      <c r="IAS13" s="22"/>
      <c r="IAT13" s="22"/>
      <c r="IAU13" s="22"/>
      <c r="IAV13" s="22"/>
      <c r="IAW13" s="22"/>
      <c r="IAX13" s="22"/>
      <c r="IAY13" s="22"/>
      <c r="IAZ13" s="22"/>
      <c r="IBA13" s="22"/>
      <c r="IBB13" s="22"/>
      <c r="IBC13" s="22"/>
      <c r="IBD13" s="22"/>
      <c r="IBE13" s="22"/>
      <c r="IBF13" s="22"/>
      <c r="IBG13" s="22"/>
      <c r="IBH13" s="22"/>
      <c r="IBI13" s="22"/>
      <c r="IBJ13" s="22"/>
      <c r="IBK13" s="22"/>
      <c r="IBL13" s="22"/>
      <c r="IBM13" s="22"/>
      <c r="IBN13" s="22"/>
      <c r="IBO13" s="22"/>
      <c r="IBP13" s="22"/>
      <c r="IBQ13" s="22"/>
      <c r="IBR13" s="22"/>
      <c r="IBS13" s="22"/>
      <c r="IBT13" s="22"/>
      <c r="IBU13" s="22"/>
      <c r="IBV13" s="22"/>
      <c r="IBW13" s="22"/>
      <c r="IBX13" s="22"/>
      <c r="IBY13" s="22"/>
      <c r="IBZ13" s="22"/>
      <c r="ICA13" s="22"/>
      <c r="ICB13" s="22"/>
      <c r="ICC13" s="22"/>
      <c r="ICD13" s="22"/>
      <c r="ICE13" s="22"/>
      <c r="ICF13" s="22"/>
      <c r="ICG13" s="22"/>
      <c r="ICH13" s="22"/>
      <c r="ICI13" s="22"/>
      <c r="ICJ13" s="22"/>
      <c r="ICK13" s="22"/>
      <c r="ICL13" s="22"/>
      <c r="ICM13" s="22"/>
      <c r="ICN13" s="22"/>
      <c r="ICO13" s="22"/>
      <c r="ICP13" s="22"/>
      <c r="ICQ13" s="22"/>
      <c r="ICR13" s="22"/>
      <c r="ICS13" s="22"/>
      <c r="ICT13" s="22"/>
      <c r="ICU13" s="22"/>
      <c r="ICV13" s="22"/>
      <c r="ICW13" s="22"/>
      <c r="ICX13" s="22"/>
      <c r="ICY13" s="22"/>
      <c r="ICZ13" s="22"/>
      <c r="IDA13" s="22"/>
      <c r="IDB13" s="22"/>
      <c r="IDC13" s="22"/>
      <c r="IDD13" s="22"/>
      <c r="IDE13" s="22"/>
      <c r="IDF13" s="22"/>
      <c r="IDG13" s="22"/>
      <c r="IDH13" s="22"/>
      <c r="IDI13" s="22"/>
      <c r="IDJ13" s="22"/>
      <c r="IDK13" s="22"/>
      <c r="IDL13" s="22"/>
      <c r="IDM13" s="22"/>
      <c r="IDN13" s="22"/>
      <c r="IDO13" s="22"/>
      <c r="IDP13" s="22"/>
      <c r="IDQ13" s="22"/>
      <c r="IDR13" s="22"/>
      <c r="IDS13" s="22"/>
      <c r="IDT13" s="22"/>
      <c r="IDU13" s="22"/>
      <c r="IDV13" s="22"/>
      <c r="IDW13" s="22"/>
      <c r="IDX13" s="22"/>
      <c r="IDY13" s="22"/>
      <c r="IDZ13" s="22"/>
      <c r="IEA13" s="22"/>
      <c r="IEB13" s="22"/>
      <c r="IEC13" s="22"/>
      <c r="IED13" s="22"/>
      <c r="IEE13" s="22"/>
      <c r="IEF13" s="22"/>
      <c r="IEG13" s="22"/>
      <c r="IEH13" s="22"/>
      <c r="IEI13" s="22"/>
      <c r="IEJ13" s="22"/>
      <c r="IEK13" s="22"/>
      <c r="IEL13" s="22"/>
      <c r="IEM13" s="22"/>
      <c r="IEN13" s="22"/>
      <c r="IEO13" s="22"/>
      <c r="IEP13" s="22"/>
      <c r="IEQ13" s="22"/>
      <c r="IER13" s="22"/>
      <c r="IES13" s="22"/>
      <c r="IET13" s="22"/>
      <c r="IEU13" s="22"/>
      <c r="IEV13" s="22"/>
      <c r="IEW13" s="22"/>
      <c r="IEX13" s="22"/>
      <c r="IEY13" s="22"/>
      <c r="IEZ13" s="22"/>
      <c r="IFA13" s="22"/>
      <c r="IFB13" s="22"/>
      <c r="IFC13" s="22"/>
      <c r="IFD13" s="22"/>
      <c r="IFE13" s="22"/>
      <c r="IFF13" s="22"/>
      <c r="IFG13" s="22"/>
      <c r="IFH13" s="22"/>
      <c r="IFI13" s="22"/>
      <c r="IFJ13" s="22"/>
      <c r="IFK13" s="22"/>
      <c r="IFL13" s="22"/>
      <c r="IFM13" s="22"/>
      <c r="IFN13" s="22"/>
      <c r="IFO13" s="22"/>
      <c r="IFP13" s="22"/>
      <c r="IFQ13" s="22"/>
      <c r="IFR13" s="22"/>
      <c r="IFS13" s="22"/>
      <c r="IFT13" s="22"/>
      <c r="IFU13" s="22"/>
      <c r="IFV13" s="22"/>
      <c r="IFW13" s="22"/>
      <c r="IFX13" s="22"/>
      <c r="IFY13" s="22"/>
      <c r="IFZ13" s="22"/>
      <c r="IGA13" s="22"/>
      <c r="IGB13" s="22"/>
      <c r="IGC13" s="22"/>
      <c r="IGD13" s="22"/>
      <c r="IGE13" s="22"/>
      <c r="IGF13" s="22"/>
      <c r="IGG13" s="22"/>
      <c r="IGH13" s="22"/>
      <c r="IGI13" s="22"/>
      <c r="IGJ13" s="22"/>
      <c r="IGK13" s="22"/>
      <c r="IGL13" s="22"/>
      <c r="IGM13" s="22"/>
      <c r="IGN13" s="22"/>
      <c r="IGO13" s="22"/>
      <c r="IGP13" s="22"/>
      <c r="IGQ13" s="22"/>
      <c r="IGR13" s="22"/>
      <c r="IGS13" s="22"/>
      <c r="IGT13" s="22"/>
      <c r="IGU13" s="22"/>
      <c r="IGV13" s="22"/>
      <c r="IGW13" s="22"/>
      <c r="IGX13" s="22"/>
      <c r="IGY13" s="22"/>
      <c r="IGZ13" s="22"/>
      <c r="IHA13" s="22"/>
      <c r="IHB13" s="22"/>
      <c r="IHC13" s="22"/>
      <c r="IHD13" s="22"/>
      <c r="IHE13" s="22"/>
      <c r="IHF13" s="22"/>
      <c r="IHG13" s="22"/>
      <c r="IHH13" s="22"/>
      <c r="IHI13" s="22"/>
      <c r="IHJ13" s="22"/>
      <c r="IHK13" s="22"/>
      <c r="IHL13" s="22"/>
      <c r="IHM13" s="22"/>
      <c r="IHN13" s="22"/>
      <c r="IHO13" s="22"/>
      <c r="IHP13" s="22"/>
      <c r="IHQ13" s="22"/>
      <c r="IHR13" s="22"/>
      <c r="IHS13" s="22"/>
      <c r="IHT13" s="22"/>
      <c r="IHU13" s="22"/>
      <c r="IHV13" s="22"/>
      <c r="IHW13" s="22"/>
      <c r="IHX13" s="22"/>
      <c r="IHY13" s="22"/>
      <c r="IHZ13" s="22"/>
      <c r="IIA13" s="22"/>
      <c r="IIB13" s="22"/>
      <c r="IIC13" s="22"/>
      <c r="IID13" s="22"/>
      <c r="IIE13" s="22"/>
      <c r="IIF13" s="22"/>
      <c r="IIG13" s="22"/>
      <c r="IIH13" s="22"/>
      <c r="III13" s="22"/>
      <c r="IIJ13" s="22"/>
      <c r="IIK13" s="22"/>
      <c r="IIL13" s="22"/>
      <c r="IIM13" s="22"/>
      <c r="IIN13" s="22"/>
      <c r="IIO13" s="22"/>
      <c r="IIP13" s="22"/>
      <c r="IIQ13" s="22"/>
      <c r="IIR13" s="22"/>
      <c r="IIS13" s="22"/>
      <c r="IIT13" s="22"/>
      <c r="IIU13" s="22"/>
      <c r="IIV13" s="22"/>
      <c r="IIW13" s="22"/>
      <c r="IIX13" s="22"/>
      <c r="IIY13" s="22"/>
      <c r="IIZ13" s="22"/>
      <c r="IJA13" s="22"/>
      <c r="IJB13" s="22"/>
      <c r="IJC13" s="22"/>
      <c r="IJD13" s="22"/>
      <c r="IJE13" s="22"/>
      <c r="IJF13" s="22"/>
      <c r="IJG13" s="22"/>
      <c r="IJH13" s="22"/>
      <c r="IJI13" s="22"/>
      <c r="IJJ13" s="22"/>
      <c r="IJK13" s="22"/>
      <c r="IJL13" s="22"/>
      <c r="IJM13" s="22"/>
      <c r="IJN13" s="22"/>
      <c r="IJO13" s="22"/>
      <c r="IJP13" s="22"/>
      <c r="IJQ13" s="22"/>
      <c r="IJR13" s="22"/>
      <c r="IJS13" s="22"/>
      <c r="IJT13" s="22"/>
      <c r="IJU13" s="22"/>
      <c r="IJV13" s="22"/>
      <c r="IJW13" s="22"/>
      <c r="IJX13" s="22"/>
      <c r="IJY13" s="22"/>
      <c r="IJZ13" s="22"/>
      <c r="IKA13" s="22"/>
      <c r="IKB13" s="22"/>
      <c r="IKC13" s="22"/>
      <c r="IKD13" s="22"/>
      <c r="IKE13" s="22"/>
      <c r="IKF13" s="22"/>
      <c r="IKG13" s="22"/>
      <c r="IKH13" s="22"/>
      <c r="IKI13" s="22"/>
      <c r="IKJ13" s="22"/>
      <c r="IKK13" s="22"/>
      <c r="IKL13" s="22"/>
      <c r="IKM13" s="22"/>
      <c r="IKN13" s="22"/>
      <c r="IKO13" s="22"/>
      <c r="IKP13" s="22"/>
      <c r="IKQ13" s="22"/>
      <c r="IKR13" s="22"/>
      <c r="IKS13" s="22"/>
      <c r="IKT13" s="22"/>
      <c r="IKU13" s="22"/>
      <c r="IKV13" s="22"/>
      <c r="IKW13" s="22"/>
      <c r="IKX13" s="22"/>
      <c r="IKY13" s="22"/>
      <c r="IKZ13" s="22"/>
      <c r="ILA13" s="22"/>
      <c r="ILB13" s="22"/>
      <c r="ILC13" s="22"/>
      <c r="ILD13" s="22"/>
      <c r="ILE13" s="22"/>
      <c r="ILF13" s="22"/>
      <c r="ILG13" s="22"/>
      <c r="ILH13" s="22"/>
      <c r="ILI13" s="22"/>
      <c r="ILJ13" s="22"/>
      <c r="ILK13" s="22"/>
      <c r="ILL13" s="22"/>
      <c r="ILM13" s="22"/>
      <c r="ILN13" s="22"/>
      <c r="ILO13" s="22"/>
      <c r="ILP13" s="22"/>
      <c r="ILQ13" s="22"/>
      <c r="ILR13" s="22"/>
      <c r="ILS13" s="22"/>
      <c r="ILT13" s="22"/>
      <c r="ILU13" s="22"/>
      <c r="ILV13" s="22"/>
      <c r="ILW13" s="22"/>
      <c r="ILX13" s="22"/>
      <c r="ILY13" s="22"/>
      <c r="ILZ13" s="22"/>
      <c r="IMA13" s="22"/>
      <c r="IMB13" s="22"/>
      <c r="IMC13" s="22"/>
      <c r="IMD13" s="22"/>
      <c r="IME13" s="22"/>
      <c r="IMF13" s="22"/>
      <c r="IMG13" s="22"/>
      <c r="IMH13" s="22"/>
      <c r="IMI13" s="22"/>
      <c r="IMJ13" s="22"/>
      <c r="IMK13" s="22"/>
      <c r="IML13" s="22"/>
      <c r="IMM13" s="22"/>
      <c r="IMN13" s="22"/>
      <c r="IMO13" s="22"/>
      <c r="IMP13" s="22"/>
      <c r="IMQ13" s="22"/>
      <c r="IMR13" s="22"/>
      <c r="IMS13" s="22"/>
      <c r="IMT13" s="22"/>
      <c r="IMU13" s="22"/>
      <c r="IMV13" s="22"/>
      <c r="IMW13" s="22"/>
      <c r="IMX13" s="22"/>
      <c r="IMY13" s="22"/>
      <c r="IMZ13" s="22"/>
      <c r="INA13" s="22"/>
      <c r="INB13" s="22"/>
      <c r="INC13" s="22"/>
      <c r="IND13" s="22"/>
      <c r="INE13" s="22"/>
      <c r="INF13" s="22"/>
      <c r="ING13" s="22"/>
      <c r="INH13" s="22"/>
      <c r="INI13" s="22"/>
      <c r="INJ13" s="22"/>
      <c r="INK13" s="22"/>
      <c r="INL13" s="22"/>
      <c r="INM13" s="22"/>
      <c r="INN13" s="22"/>
      <c r="INO13" s="22"/>
      <c r="INP13" s="22"/>
      <c r="INQ13" s="22"/>
      <c r="INR13" s="22"/>
      <c r="INS13" s="22"/>
      <c r="INT13" s="22"/>
      <c r="INU13" s="22"/>
      <c r="INV13" s="22"/>
      <c r="INW13" s="22"/>
      <c r="INX13" s="22"/>
      <c r="INY13" s="22"/>
      <c r="INZ13" s="22"/>
      <c r="IOA13" s="22"/>
      <c r="IOB13" s="22"/>
      <c r="IOC13" s="22"/>
      <c r="IOD13" s="22"/>
      <c r="IOE13" s="22"/>
      <c r="IOF13" s="22"/>
      <c r="IOG13" s="22"/>
      <c r="IOH13" s="22"/>
      <c r="IOI13" s="22"/>
      <c r="IOJ13" s="22"/>
      <c r="IOK13" s="22"/>
      <c r="IOL13" s="22"/>
      <c r="IOM13" s="22"/>
      <c r="ION13" s="22"/>
      <c r="IOO13" s="22"/>
      <c r="IOP13" s="22"/>
      <c r="IOQ13" s="22"/>
      <c r="IOR13" s="22"/>
      <c r="IOS13" s="22"/>
      <c r="IOT13" s="22"/>
      <c r="IOU13" s="22"/>
      <c r="IOV13" s="22"/>
      <c r="IOW13" s="22"/>
      <c r="IOX13" s="22"/>
      <c r="IOY13" s="22"/>
      <c r="IOZ13" s="22"/>
      <c r="IPA13" s="22"/>
      <c r="IPB13" s="22"/>
      <c r="IPC13" s="22"/>
      <c r="IPD13" s="22"/>
      <c r="IPE13" s="22"/>
      <c r="IPF13" s="22"/>
      <c r="IPG13" s="22"/>
      <c r="IPH13" s="22"/>
      <c r="IPI13" s="22"/>
      <c r="IPJ13" s="22"/>
      <c r="IPK13" s="22"/>
      <c r="IPL13" s="22"/>
      <c r="IPM13" s="22"/>
      <c r="IPN13" s="22"/>
      <c r="IPO13" s="22"/>
      <c r="IPP13" s="22"/>
      <c r="IPQ13" s="22"/>
      <c r="IPR13" s="22"/>
      <c r="IPS13" s="22"/>
      <c r="IPT13" s="22"/>
      <c r="IPU13" s="22"/>
      <c r="IPV13" s="22"/>
      <c r="IPW13" s="22"/>
      <c r="IPX13" s="22"/>
      <c r="IPY13" s="22"/>
      <c r="IPZ13" s="22"/>
      <c r="IQA13" s="22"/>
      <c r="IQB13" s="22"/>
      <c r="IQC13" s="22"/>
      <c r="IQD13" s="22"/>
      <c r="IQE13" s="22"/>
      <c r="IQF13" s="22"/>
      <c r="IQG13" s="22"/>
      <c r="IQH13" s="22"/>
      <c r="IQI13" s="22"/>
      <c r="IQJ13" s="22"/>
      <c r="IQK13" s="22"/>
      <c r="IQL13" s="22"/>
      <c r="IQM13" s="22"/>
      <c r="IQN13" s="22"/>
      <c r="IQO13" s="22"/>
      <c r="IQP13" s="22"/>
      <c r="IQQ13" s="22"/>
      <c r="IQR13" s="22"/>
      <c r="IQS13" s="22"/>
      <c r="IQT13" s="22"/>
      <c r="IQU13" s="22"/>
      <c r="IQV13" s="22"/>
      <c r="IQW13" s="22"/>
      <c r="IQX13" s="22"/>
      <c r="IQY13" s="22"/>
      <c r="IQZ13" s="22"/>
      <c r="IRA13" s="22"/>
      <c r="IRB13" s="22"/>
      <c r="IRC13" s="22"/>
      <c r="IRD13" s="22"/>
      <c r="IRE13" s="22"/>
      <c r="IRF13" s="22"/>
      <c r="IRG13" s="22"/>
      <c r="IRH13" s="22"/>
      <c r="IRI13" s="22"/>
      <c r="IRJ13" s="22"/>
      <c r="IRK13" s="22"/>
      <c r="IRL13" s="22"/>
      <c r="IRM13" s="22"/>
      <c r="IRN13" s="22"/>
      <c r="IRO13" s="22"/>
      <c r="IRP13" s="22"/>
      <c r="IRQ13" s="22"/>
      <c r="IRR13" s="22"/>
      <c r="IRS13" s="22"/>
      <c r="IRT13" s="22"/>
      <c r="IRU13" s="22"/>
      <c r="IRV13" s="22"/>
      <c r="IRW13" s="22"/>
      <c r="IRX13" s="22"/>
      <c r="IRY13" s="22"/>
      <c r="IRZ13" s="22"/>
      <c r="ISA13" s="22"/>
      <c r="ISB13" s="22"/>
      <c r="ISC13" s="22"/>
      <c r="ISD13" s="22"/>
      <c r="ISE13" s="22"/>
      <c r="ISF13" s="22"/>
      <c r="ISG13" s="22"/>
      <c r="ISH13" s="22"/>
      <c r="ISI13" s="22"/>
      <c r="ISJ13" s="22"/>
      <c r="ISK13" s="22"/>
      <c r="ISL13" s="22"/>
      <c r="ISM13" s="22"/>
      <c r="ISN13" s="22"/>
      <c r="ISO13" s="22"/>
      <c r="ISP13" s="22"/>
      <c r="ISQ13" s="22"/>
      <c r="ISR13" s="22"/>
      <c r="ISS13" s="22"/>
      <c r="IST13" s="22"/>
      <c r="ISU13" s="22"/>
      <c r="ISV13" s="22"/>
      <c r="ISW13" s="22"/>
      <c r="ISX13" s="22"/>
      <c r="ISY13" s="22"/>
      <c r="ISZ13" s="22"/>
      <c r="ITA13" s="22"/>
      <c r="ITB13" s="22"/>
      <c r="ITC13" s="22"/>
      <c r="ITD13" s="22"/>
      <c r="ITE13" s="22"/>
      <c r="ITF13" s="22"/>
      <c r="ITG13" s="22"/>
      <c r="ITH13" s="22"/>
      <c r="ITI13" s="22"/>
      <c r="ITJ13" s="22"/>
      <c r="ITK13" s="22"/>
      <c r="ITL13" s="22"/>
      <c r="ITM13" s="22"/>
      <c r="ITN13" s="22"/>
      <c r="ITO13" s="22"/>
      <c r="ITP13" s="22"/>
      <c r="ITQ13" s="22"/>
      <c r="ITR13" s="22"/>
      <c r="ITS13" s="22"/>
      <c r="ITT13" s="22"/>
      <c r="ITU13" s="22"/>
      <c r="ITV13" s="22"/>
      <c r="ITW13" s="22"/>
      <c r="ITX13" s="22"/>
      <c r="ITY13" s="22"/>
      <c r="ITZ13" s="22"/>
      <c r="IUA13" s="22"/>
      <c r="IUB13" s="22"/>
      <c r="IUC13" s="22"/>
      <c r="IUD13" s="22"/>
      <c r="IUE13" s="22"/>
      <c r="IUF13" s="22"/>
      <c r="IUG13" s="22"/>
      <c r="IUH13" s="22"/>
      <c r="IUI13" s="22"/>
      <c r="IUJ13" s="22"/>
      <c r="IUK13" s="22"/>
      <c r="IUL13" s="22"/>
      <c r="IUM13" s="22"/>
      <c r="IUN13" s="22"/>
      <c r="IUO13" s="22"/>
      <c r="IUP13" s="22"/>
      <c r="IUQ13" s="22"/>
      <c r="IUR13" s="22"/>
      <c r="IUS13" s="22"/>
      <c r="IUT13" s="22"/>
      <c r="IUU13" s="22"/>
      <c r="IUV13" s="22"/>
      <c r="IUW13" s="22"/>
      <c r="IUX13" s="22"/>
      <c r="IUY13" s="22"/>
      <c r="IUZ13" s="22"/>
      <c r="IVA13" s="22"/>
      <c r="IVB13" s="22"/>
      <c r="IVC13" s="22"/>
      <c r="IVD13" s="22"/>
      <c r="IVE13" s="22"/>
      <c r="IVF13" s="22"/>
      <c r="IVG13" s="22"/>
      <c r="IVH13" s="22"/>
      <c r="IVI13" s="22"/>
      <c r="IVJ13" s="22"/>
      <c r="IVK13" s="22"/>
      <c r="IVL13" s="22"/>
      <c r="IVM13" s="22"/>
      <c r="IVN13" s="22"/>
      <c r="IVO13" s="22"/>
      <c r="IVP13" s="22"/>
      <c r="IVQ13" s="22"/>
      <c r="IVR13" s="22"/>
      <c r="IVS13" s="22"/>
      <c r="IVT13" s="22"/>
      <c r="IVU13" s="22"/>
      <c r="IVV13" s="22"/>
      <c r="IVW13" s="22"/>
      <c r="IVX13" s="22"/>
      <c r="IVY13" s="22"/>
      <c r="IVZ13" s="22"/>
      <c r="IWA13" s="22"/>
      <c r="IWB13" s="22"/>
      <c r="IWC13" s="22"/>
      <c r="IWD13" s="22"/>
      <c r="IWE13" s="22"/>
      <c r="IWF13" s="22"/>
      <c r="IWG13" s="22"/>
      <c r="IWH13" s="22"/>
      <c r="IWI13" s="22"/>
      <c r="IWJ13" s="22"/>
      <c r="IWK13" s="22"/>
      <c r="IWL13" s="22"/>
      <c r="IWM13" s="22"/>
      <c r="IWN13" s="22"/>
      <c r="IWO13" s="22"/>
      <c r="IWP13" s="22"/>
      <c r="IWQ13" s="22"/>
      <c r="IWR13" s="22"/>
      <c r="IWS13" s="22"/>
      <c r="IWT13" s="22"/>
      <c r="IWU13" s="22"/>
      <c r="IWV13" s="22"/>
      <c r="IWW13" s="22"/>
      <c r="IWX13" s="22"/>
      <c r="IWY13" s="22"/>
      <c r="IWZ13" s="22"/>
      <c r="IXA13" s="22"/>
      <c r="IXB13" s="22"/>
      <c r="IXC13" s="22"/>
      <c r="IXD13" s="22"/>
      <c r="IXE13" s="22"/>
      <c r="IXF13" s="22"/>
      <c r="IXG13" s="22"/>
      <c r="IXH13" s="22"/>
      <c r="IXI13" s="22"/>
      <c r="IXJ13" s="22"/>
      <c r="IXK13" s="22"/>
      <c r="IXL13" s="22"/>
      <c r="IXM13" s="22"/>
      <c r="IXN13" s="22"/>
      <c r="IXO13" s="22"/>
      <c r="IXP13" s="22"/>
      <c r="IXQ13" s="22"/>
      <c r="IXR13" s="22"/>
      <c r="IXS13" s="22"/>
      <c r="IXT13" s="22"/>
      <c r="IXU13" s="22"/>
      <c r="IXV13" s="22"/>
      <c r="IXW13" s="22"/>
      <c r="IXX13" s="22"/>
      <c r="IXY13" s="22"/>
      <c r="IXZ13" s="22"/>
      <c r="IYA13" s="22"/>
      <c r="IYB13" s="22"/>
      <c r="IYC13" s="22"/>
      <c r="IYD13" s="22"/>
      <c r="IYE13" s="22"/>
      <c r="IYF13" s="22"/>
      <c r="IYG13" s="22"/>
      <c r="IYH13" s="22"/>
      <c r="IYI13" s="22"/>
      <c r="IYJ13" s="22"/>
      <c r="IYK13" s="22"/>
      <c r="IYL13" s="22"/>
      <c r="IYM13" s="22"/>
      <c r="IYN13" s="22"/>
      <c r="IYO13" s="22"/>
      <c r="IYP13" s="22"/>
      <c r="IYQ13" s="22"/>
      <c r="IYR13" s="22"/>
      <c r="IYS13" s="22"/>
      <c r="IYT13" s="22"/>
      <c r="IYU13" s="22"/>
      <c r="IYV13" s="22"/>
      <c r="IYW13" s="22"/>
      <c r="IYX13" s="22"/>
      <c r="IYY13" s="22"/>
      <c r="IYZ13" s="22"/>
      <c r="IZA13" s="22"/>
      <c r="IZB13" s="22"/>
      <c r="IZC13" s="22"/>
      <c r="IZD13" s="22"/>
      <c r="IZE13" s="22"/>
      <c r="IZF13" s="22"/>
      <c r="IZG13" s="22"/>
      <c r="IZH13" s="22"/>
      <c r="IZI13" s="22"/>
      <c r="IZJ13" s="22"/>
      <c r="IZK13" s="22"/>
      <c r="IZL13" s="22"/>
      <c r="IZM13" s="22"/>
      <c r="IZN13" s="22"/>
      <c r="IZO13" s="22"/>
      <c r="IZP13" s="22"/>
      <c r="IZQ13" s="22"/>
      <c r="IZR13" s="22"/>
      <c r="IZS13" s="22"/>
      <c r="IZT13" s="22"/>
      <c r="IZU13" s="22"/>
      <c r="IZV13" s="22"/>
      <c r="IZW13" s="22"/>
      <c r="IZX13" s="22"/>
      <c r="IZY13" s="22"/>
      <c r="IZZ13" s="22"/>
      <c r="JAA13" s="22"/>
      <c r="JAB13" s="22"/>
      <c r="JAC13" s="22"/>
      <c r="JAD13" s="22"/>
      <c r="JAE13" s="22"/>
      <c r="JAF13" s="22"/>
      <c r="JAG13" s="22"/>
      <c r="JAH13" s="22"/>
      <c r="JAI13" s="22"/>
      <c r="JAJ13" s="22"/>
      <c r="JAK13" s="22"/>
      <c r="JAL13" s="22"/>
      <c r="JAM13" s="22"/>
      <c r="JAN13" s="22"/>
      <c r="JAO13" s="22"/>
      <c r="JAP13" s="22"/>
      <c r="JAQ13" s="22"/>
      <c r="JAR13" s="22"/>
      <c r="JAS13" s="22"/>
      <c r="JAT13" s="22"/>
      <c r="JAU13" s="22"/>
      <c r="JAV13" s="22"/>
      <c r="JAW13" s="22"/>
      <c r="JAX13" s="22"/>
      <c r="JAY13" s="22"/>
      <c r="JAZ13" s="22"/>
      <c r="JBA13" s="22"/>
      <c r="JBB13" s="22"/>
      <c r="JBC13" s="22"/>
      <c r="JBD13" s="22"/>
      <c r="JBE13" s="22"/>
      <c r="JBF13" s="22"/>
      <c r="JBG13" s="22"/>
      <c r="JBH13" s="22"/>
      <c r="JBI13" s="22"/>
      <c r="JBJ13" s="22"/>
      <c r="JBK13" s="22"/>
      <c r="JBL13" s="22"/>
      <c r="JBM13" s="22"/>
      <c r="JBN13" s="22"/>
      <c r="JBO13" s="22"/>
      <c r="JBP13" s="22"/>
      <c r="JBQ13" s="22"/>
      <c r="JBR13" s="22"/>
      <c r="JBS13" s="22"/>
      <c r="JBT13" s="22"/>
      <c r="JBU13" s="22"/>
      <c r="JBV13" s="22"/>
      <c r="JBW13" s="22"/>
      <c r="JBX13" s="22"/>
      <c r="JBY13" s="22"/>
      <c r="JBZ13" s="22"/>
      <c r="JCA13" s="22"/>
      <c r="JCB13" s="22"/>
      <c r="JCC13" s="22"/>
      <c r="JCD13" s="22"/>
      <c r="JCE13" s="22"/>
      <c r="JCF13" s="22"/>
      <c r="JCG13" s="22"/>
      <c r="JCH13" s="22"/>
      <c r="JCI13" s="22"/>
      <c r="JCJ13" s="22"/>
      <c r="JCK13" s="22"/>
      <c r="JCL13" s="22"/>
      <c r="JCM13" s="22"/>
      <c r="JCN13" s="22"/>
      <c r="JCO13" s="22"/>
      <c r="JCP13" s="22"/>
      <c r="JCQ13" s="22"/>
      <c r="JCR13" s="22"/>
      <c r="JCS13" s="22"/>
      <c r="JCT13" s="22"/>
      <c r="JCU13" s="22"/>
      <c r="JCV13" s="22"/>
      <c r="JCW13" s="22"/>
      <c r="JCX13" s="22"/>
      <c r="JCY13" s="22"/>
      <c r="JCZ13" s="22"/>
      <c r="JDA13" s="22"/>
      <c r="JDB13" s="22"/>
      <c r="JDC13" s="22"/>
      <c r="JDD13" s="22"/>
      <c r="JDE13" s="22"/>
      <c r="JDF13" s="22"/>
      <c r="JDG13" s="22"/>
      <c r="JDH13" s="22"/>
      <c r="JDI13" s="22"/>
      <c r="JDJ13" s="22"/>
      <c r="JDK13" s="22"/>
      <c r="JDL13" s="22"/>
      <c r="JDM13" s="22"/>
      <c r="JDN13" s="22"/>
      <c r="JDO13" s="22"/>
      <c r="JDP13" s="22"/>
      <c r="JDQ13" s="22"/>
      <c r="JDR13" s="22"/>
      <c r="JDS13" s="22"/>
      <c r="JDT13" s="22"/>
      <c r="JDU13" s="22"/>
      <c r="JDV13" s="22"/>
      <c r="JDW13" s="22"/>
      <c r="JDX13" s="22"/>
      <c r="JDY13" s="22"/>
      <c r="JDZ13" s="22"/>
      <c r="JEA13" s="22"/>
      <c r="JEB13" s="22"/>
      <c r="JEC13" s="22"/>
      <c r="JED13" s="22"/>
      <c r="JEE13" s="22"/>
      <c r="JEF13" s="22"/>
      <c r="JEG13" s="22"/>
      <c r="JEH13" s="22"/>
      <c r="JEI13" s="22"/>
      <c r="JEJ13" s="22"/>
      <c r="JEK13" s="22"/>
      <c r="JEL13" s="22"/>
      <c r="JEM13" s="22"/>
      <c r="JEN13" s="22"/>
      <c r="JEO13" s="22"/>
      <c r="JEP13" s="22"/>
      <c r="JEQ13" s="22"/>
      <c r="JER13" s="22"/>
      <c r="JES13" s="22"/>
      <c r="JET13" s="22"/>
      <c r="JEU13" s="22"/>
      <c r="JEV13" s="22"/>
      <c r="JEW13" s="22"/>
      <c r="JEX13" s="22"/>
      <c r="JEY13" s="22"/>
      <c r="JEZ13" s="22"/>
      <c r="JFA13" s="22"/>
      <c r="JFB13" s="22"/>
      <c r="JFC13" s="22"/>
      <c r="JFD13" s="22"/>
      <c r="JFE13" s="22"/>
      <c r="JFF13" s="22"/>
      <c r="JFG13" s="22"/>
      <c r="JFH13" s="22"/>
      <c r="JFI13" s="22"/>
      <c r="JFJ13" s="22"/>
      <c r="JFK13" s="22"/>
      <c r="JFL13" s="22"/>
      <c r="JFM13" s="22"/>
      <c r="JFN13" s="22"/>
      <c r="JFO13" s="22"/>
      <c r="JFP13" s="22"/>
      <c r="JFQ13" s="22"/>
      <c r="JFR13" s="22"/>
      <c r="JFS13" s="22"/>
      <c r="JFT13" s="22"/>
      <c r="JFU13" s="22"/>
      <c r="JFV13" s="22"/>
      <c r="JFW13" s="22"/>
      <c r="JFX13" s="22"/>
      <c r="JFY13" s="22"/>
      <c r="JFZ13" s="22"/>
      <c r="JGA13" s="22"/>
      <c r="JGB13" s="22"/>
      <c r="JGC13" s="22"/>
      <c r="JGD13" s="22"/>
      <c r="JGE13" s="22"/>
      <c r="JGF13" s="22"/>
      <c r="JGG13" s="22"/>
      <c r="JGH13" s="22"/>
      <c r="JGI13" s="22"/>
      <c r="JGJ13" s="22"/>
      <c r="JGK13" s="22"/>
      <c r="JGL13" s="22"/>
      <c r="JGM13" s="22"/>
      <c r="JGN13" s="22"/>
      <c r="JGO13" s="22"/>
      <c r="JGP13" s="22"/>
      <c r="JGQ13" s="22"/>
      <c r="JGR13" s="22"/>
      <c r="JGS13" s="22"/>
      <c r="JGT13" s="22"/>
      <c r="JGU13" s="22"/>
      <c r="JGV13" s="22"/>
      <c r="JGW13" s="22"/>
      <c r="JGX13" s="22"/>
      <c r="JGY13" s="22"/>
      <c r="JGZ13" s="22"/>
      <c r="JHA13" s="22"/>
      <c r="JHB13" s="22"/>
      <c r="JHC13" s="22"/>
      <c r="JHD13" s="22"/>
      <c r="JHE13" s="22"/>
      <c r="JHF13" s="22"/>
      <c r="JHG13" s="22"/>
      <c r="JHH13" s="22"/>
      <c r="JHI13" s="22"/>
      <c r="JHJ13" s="22"/>
      <c r="JHK13" s="22"/>
      <c r="JHL13" s="22"/>
      <c r="JHM13" s="22"/>
      <c r="JHN13" s="22"/>
      <c r="JHO13" s="22"/>
      <c r="JHP13" s="22"/>
      <c r="JHQ13" s="22"/>
      <c r="JHR13" s="22"/>
      <c r="JHS13" s="22"/>
      <c r="JHT13" s="22"/>
      <c r="JHU13" s="22"/>
      <c r="JHV13" s="22"/>
      <c r="JHW13" s="22"/>
      <c r="JHX13" s="22"/>
      <c r="JHY13" s="22"/>
      <c r="JHZ13" s="22"/>
      <c r="JIA13" s="22"/>
      <c r="JIB13" s="22"/>
      <c r="JIC13" s="22"/>
      <c r="JID13" s="22"/>
      <c r="JIE13" s="22"/>
      <c r="JIF13" s="22"/>
      <c r="JIG13" s="22"/>
      <c r="JIH13" s="22"/>
      <c r="JII13" s="22"/>
      <c r="JIJ13" s="22"/>
      <c r="JIK13" s="22"/>
      <c r="JIL13" s="22"/>
      <c r="JIM13" s="22"/>
      <c r="JIN13" s="22"/>
      <c r="JIO13" s="22"/>
      <c r="JIP13" s="22"/>
      <c r="JIQ13" s="22"/>
      <c r="JIR13" s="22"/>
      <c r="JIS13" s="22"/>
      <c r="JIT13" s="22"/>
      <c r="JIU13" s="22"/>
      <c r="JIV13" s="22"/>
      <c r="JIW13" s="22"/>
      <c r="JIX13" s="22"/>
      <c r="JIY13" s="22"/>
      <c r="JIZ13" s="22"/>
      <c r="JJA13" s="22"/>
      <c r="JJB13" s="22"/>
      <c r="JJC13" s="22"/>
      <c r="JJD13" s="22"/>
      <c r="JJE13" s="22"/>
      <c r="JJF13" s="22"/>
      <c r="JJG13" s="22"/>
      <c r="JJH13" s="22"/>
      <c r="JJI13" s="22"/>
      <c r="JJJ13" s="22"/>
      <c r="JJK13" s="22"/>
      <c r="JJL13" s="22"/>
      <c r="JJM13" s="22"/>
      <c r="JJN13" s="22"/>
      <c r="JJO13" s="22"/>
      <c r="JJP13" s="22"/>
      <c r="JJQ13" s="22"/>
      <c r="JJR13" s="22"/>
      <c r="JJS13" s="22"/>
      <c r="JJT13" s="22"/>
      <c r="JJU13" s="22"/>
      <c r="JJV13" s="22"/>
      <c r="JJW13" s="22"/>
      <c r="JJX13" s="22"/>
      <c r="JJY13" s="22"/>
      <c r="JJZ13" s="22"/>
      <c r="JKA13" s="22"/>
      <c r="JKB13" s="22"/>
      <c r="JKC13" s="22"/>
      <c r="JKD13" s="22"/>
      <c r="JKE13" s="22"/>
      <c r="JKF13" s="22"/>
      <c r="JKG13" s="22"/>
      <c r="JKH13" s="22"/>
      <c r="JKI13" s="22"/>
      <c r="JKJ13" s="22"/>
      <c r="JKK13" s="22"/>
      <c r="JKL13" s="22"/>
      <c r="JKM13" s="22"/>
      <c r="JKN13" s="22"/>
      <c r="JKO13" s="22"/>
      <c r="JKP13" s="22"/>
      <c r="JKQ13" s="22"/>
      <c r="JKR13" s="22"/>
      <c r="JKS13" s="22"/>
      <c r="JKT13" s="22"/>
      <c r="JKU13" s="22"/>
      <c r="JKV13" s="22"/>
      <c r="JKW13" s="22"/>
      <c r="JKX13" s="22"/>
      <c r="JKY13" s="22"/>
      <c r="JKZ13" s="22"/>
      <c r="JLA13" s="22"/>
      <c r="JLB13" s="22"/>
      <c r="JLC13" s="22"/>
      <c r="JLD13" s="22"/>
      <c r="JLE13" s="22"/>
      <c r="JLF13" s="22"/>
      <c r="JLG13" s="22"/>
      <c r="JLH13" s="22"/>
      <c r="JLI13" s="22"/>
      <c r="JLJ13" s="22"/>
      <c r="JLK13" s="22"/>
      <c r="JLL13" s="22"/>
      <c r="JLM13" s="22"/>
      <c r="JLN13" s="22"/>
      <c r="JLO13" s="22"/>
      <c r="JLP13" s="22"/>
      <c r="JLQ13" s="22"/>
      <c r="JLR13" s="22"/>
      <c r="JLS13" s="22"/>
      <c r="JLT13" s="22"/>
      <c r="JLU13" s="22"/>
      <c r="JLV13" s="22"/>
      <c r="JLW13" s="22"/>
      <c r="JLX13" s="22"/>
      <c r="JLY13" s="22"/>
      <c r="JLZ13" s="22"/>
      <c r="JMA13" s="22"/>
      <c r="JMB13" s="22"/>
      <c r="JMC13" s="22"/>
      <c r="JMD13" s="22"/>
      <c r="JME13" s="22"/>
      <c r="JMF13" s="22"/>
      <c r="JMG13" s="22"/>
      <c r="JMH13" s="22"/>
      <c r="JMI13" s="22"/>
      <c r="JMJ13" s="22"/>
      <c r="JMK13" s="22"/>
      <c r="JML13" s="22"/>
      <c r="JMM13" s="22"/>
      <c r="JMN13" s="22"/>
      <c r="JMO13" s="22"/>
      <c r="JMP13" s="22"/>
      <c r="JMQ13" s="22"/>
      <c r="JMR13" s="22"/>
      <c r="JMS13" s="22"/>
      <c r="JMT13" s="22"/>
      <c r="JMU13" s="22"/>
      <c r="JMV13" s="22"/>
      <c r="JMW13" s="22"/>
      <c r="JMX13" s="22"/>
      <c r="JMY13" s="22"/>
      <c r="JMZ13" s="22"/>
      <c r="JNA13" s="22"/>
      <c r="JNB13" s="22"/>
      <c r="JNC13" s="22"/>
      <c r="JND13" s="22"/>
      <c r="JNE13" s="22"/>
      <c r="JNF13" s="22"/>
      <c r="JNG13" s="22"/>
      <c r="JNH13" s="22"/>
      <c r="JNI13" s="22"/>
      <c r="JNJ13" s="22"/>
      <c r="JNK13" s="22"/>
      <c r="JNL13" s="22"/>
      <c r="JNM13" s="22"/>
      <c r="JNN13" s="22"/>
      <c r="JNO13" s="22"/>
      <c r="JNP13" s="22"/>
      <c r="JNQ13" s="22"/>
      <c r="JNR13" s="22"/>
      <c r="JNS13" s="22"/>
      <c r="JNT13" s="22"/>
      <c r="JNU13" s="22"/>
      <c r="JNV13" s="22"/>
      <c r="JNW13" s="22"/>
      <c r="JNX13" s="22"/>
      <c r="JNY13" s="22"/>
      <c r="JNZ13" s="22"/>
      <c r="JOA13" s="22"/>
      <c r="JOB13" s="22"/>
      <c r="JOC13" s="22"/>
      <c r="JOD13" s="22"/>
      <c r="JOE13" s="22"/>
      <c r="JOF13" s="22"/>
      <c r="JOG13" s="22"/>
      <c r="JOH13" s="22"/>
      <c r="JOI13" s="22"/>
      <c r="JOJ13" s="22"/>
      <c r="JOK13" s="22"/>
      <c r="JOL13" s="22"/>
      <c r="JOM13" s="22"/>
      <c r="JON13" s="22"/>
      <c r="JOO13" s="22"/>
      <c r="JOP13" s="22"/>
      <c r="JOQ13" s="22"/>
      <c r="JOR13" s="22"/>
      <c r="JOS13" s="22"/>
      <c r="JOT13" s="22"/>
      <c r="JOU13" s="22"/>
      <c r="JOV13" s="22"/>
      <c r="JOW13" s="22"/>
      <c r="JOX13" s="22"/>
      <c r="JOY13" s="22"/>
      <c r="JOZ13" s="22"/>
      <c r="JPA13" s="22"/>
      <c r="JPB13" s="22"/>
      <c r="JPC13" s="22"/>
      <c r="JPD13" s="22"/>
      <c r="JPE13" s="22"/>
      <c r="JPF13" s="22"/>
      <c r="JPG13" s="22"/>
      <c r="JPH13" s="22"/>
      <c r="JPI13" s="22"/>
      <c r="JPJ13" s="22"/>
      <c r="JPK13" s="22"/>
      <c r="JPL13" s="22"/>
      <c r="JPM13" s="22"/>
      <c r="JPN13" s="22"/>
      <c r="JPO13" s="22"/>
      <c r="JPP13" s="22"/>
      <c r="JPQ13" s="22"/>
      <c r="JPR13" s="22"/>
      <c r="JPS13" s="22"/>
      <c r="JPT13" s="22"/>
      <c r="JPU13" s="22"/>
      <c r="JPV13" s="22"/>
      <c r="JPW13" s="22"/>
      <c r="JPX13" s="22"/>
      <c r="JPY13" s="22"/>
      <c r="JPZ13" s="22"/>
      <c r="JQA13" s="22"/>
      <c r="JQB13" s="22"/>
      <c r="JQC13" s="22"/>
      <c r="JQD13" s="22"/>
      <c r="JQE13" s="22"/>
      <c r="JQF13" s="22"/>
      <c r="JQG13" s="22"/>
      <c r="JQH13" s="22"/>
      <c r="JQI13" s="22"/>
      <c r="JQJ13" s="22"/>
      <c r="JQK13" s="22"/>
      <c r="JQL13" s="22"/>
      <c r="JQM13" s="22"/>
      <c r="JQN13" s="22"/>
      <c r="JQO13" s="22"/>
      <c r="JQP13" s="22"/>
      <c r="JQQ13" s="22"/>
      <c r="JQR13" s="22"/>
      <c r="JQS13" s="22"/>
      <c r="JQT13" s="22"/>
      <c r="JQU13" s="22"/>
      <c r="JQV13" s="22"/>
      <c r="JQW13" s="22"/>
      <c r="JQX13" s="22"/>
      <c r="JQY13" s="22"/>
      <c r="JQZ13" s="22"/>
      <c r="JRA13" s="22"/>
      <c r="JRB13" s="22"/>
      <c r="JRC13" s="22"/>
      <c r="JRD13" s="22"/>
      <c r="JRE13" s="22"/>
      <c r="JRF13" s="22"/>
      <c r="JRG13" s="22"/>
      <c r="JRH13" s="22"/>
      <c r="JRI13" s="22"/>
      <c r="JRJ13" s="22"/>
      <c r="JRK13" s="22"/>
      <c r="JRL13" s="22"/>
      <c r="JRM13" s="22"/>
      <c r="JRN13" s="22"/>
      <c r="JRO13" s="22"/>
      <c r="JRP13" s="22"/>
      <c r="JRQ13" s="22"/>
      <c r="JRR13" s="22"/>
      <c r="JRS13" s="22"/>
      <c r="JRT13" s="22"/>
      <c r="JRU13" s="22"/>
      <c r="JRV13" s="22"/>
      <c r="JRW13" s="22"/>
      <c r="JRX13" s="22"/>
      <c r="JRY13" s="22"/>
      <c r="JRZ13" s="22"/>
      <c r="JSA13" s="22"/>
      <c r="JSB13" s="22"/>
      <c r="JSC13" s="22"/>
      <c r="JSD13" s="22"/>
      <c r="JSE13" s="22"/>
      <c r="JSF13" s="22"/>
      <c r="JSG13" s="22"/>
      <c r="JSH13" s="22"/>
      <c r="JSI13" s="22"/>
      <c r="JSJ13" s="22"/>
      <c r="JSK13" s="22"/>
      <c r="JSL13" s="22"/>
      <c r="JSM13" s="22"/>
      <c r="JSN13" s="22"/>
      <c r="JSO13" s="22"/>
      <c r="JSP13" s="22"/>
      <c r="JSQ13" s="22"/>
      <c r="JSR13" s="22"/>
      <c r="JSS13" s="22"/>
      <c r="JST13" s="22"/>
      <c r="JSU13" s="22"/>
      <c r="JSV13" s="22"/>
      <c r="JSW13" s="22"/>
      <c r="JSX13" s="22"/>
      <c r="JSY13" s="22"/>
      <c r="JSZ13" s="22"/>
      <c r="JTA13" s="22"/>
      <c r="JTB13" s="22"/>
      <c r="JTC13" s="22"/>
      <c r="JTD13" s="22"/>
      <c r="JTE13" s="22"/>
      <c r="JTF13" s="22"/>
      <c r="JTG13" s="22"/>
      <c r="JTH13" s="22"/>
      <c r="JTI13" s="22"/>
      <c r="JTJ13" s="22"/>
      <c r="JTK13" s="22"/>
      <c r="JTL13" s="22"/>
      <c r="JTM13" s="22"/>
      <c r="JTN13" s="22"/>
      <c r="JTO13" s="22"/>
      <c r="JTP13" s="22"/>
      <c r="JTQ13" s="22"/>
      <c r="JTR13" s="22"/>
      <c r="JTS13" s="22"/>
      <c r="JTT13" s="22"/>
      <c r="JTU13" s="22"/>
      <c r="JTV13" s="22"/>
      <c r="JTW13" s="22"/>
      <c r="JTX13" s="22"/>
      <c r="JTY13" s="22"/>
      <c r="JTZ13" s="22"/>
      <c r="JUA13" s="22"/>
      <c r="JUB13" s="22"/>
      <c r="JUC13" s="22"/>
      <c r="JUD13" s="22"/>
      <c r="JUE13" s="22"/>
      <c r="JUF13" s="22"/>
      <c r="JUG13" s="22"/>
      <c r="JUH13" s="22"/>
      <c r="JUI13" s="22"/>
      <c r="JUJ13" s="22"/>
      <c r="JUK13" s="22"/>
      <c r="JUL13" s="22"/>
      <c r="JUM13" s="22"/>
      <c r="JUN13" s="22"/>
      <c r="JUO13" s="22"/>
      <c r="JUP13" s="22"/>
      <c r="JUQ13" s="22"/>
      <c r="JUR13" s="22"/>
      <c r="JUS13" s="22"/>
      <c r="JUT13" s="22"/>
      <c r="JUU13" s="22"/>
      <c r="JUV13" s="22"/>
      <c r="JUW13" s="22"/>
      <c r="JUX13" s="22"/>
      <c r="JUY13" s="22"/>
      <c r="JUZ13" s="22"/>
      <c r="JVA13" s="22"/>
      <c r="JVB13" s="22"/>
      <c r="JVC13" s="22"/>
      <c r="JVD13" s="22"/>
      <c r="JVE13" s="22"/>
      <c r="JVF13" s="22"/>
      <c r="JVG13" s="22"/>
      <c r="JVH13" s="22"/>
      <c r="JVI13" s="22"/>
      <c r="JVJ13" s="22"/>
      <c r="JVK13" s="22"/>
      <c r="JVL13" s="22"/>
      <c r="JVM13" s="22"/>
      <c r="JVN13" s="22"/>
      <c r="JVO13" s="22"/>
      <c r="JVP13" s="22"/>
      <c r="JVQ13" s="22"/>
      <c r="JVR13" s="22"/>
      <c r="JVS13" s="22"/>
      <c r="JVT13" s="22"/>
      <c r="JVU13" s="22"/>
      <c r="JVV13" s="22"/>
      <c r="JVW13" s="22"/>
      <c r="JVX13" s="22"/>
      <c r="JVY13" s="22"/>
      <c r="JVZ13" s="22"/>
      <c r="JWA13" s="22"/>
      <c r="JWB13" s="22"/>
      <c r="JWC13" s="22"/>
      <c r="JWD13" s="22"/>
      <c r="JWE13" s="22"/>
      <c r="JWF13" s="22"/>
      <c r="JWG13" s="22"/>
      <c r="JWH13" s="22"/>
      <c r="JWI13" s="22"/>
      <c r="JWJ13" s="22"/>
      <c r="JWK13" s="22"/>
      <c r="JWL13" s="22"/>
      <c r="JWM13" s="22"/>
      <c r="JWN13" s="22"/>
      <c r="JWO13" s="22"/>
      <c r="JWP13" s="22"/>
      <c r="JWQ13" s="22"/>
      <c r="JWR13" s="22"/>
      <c r="JWS13" s="22"/>
      <c r="JWT13" s="22"/>
      <c r="JWU13" s="22"/>
      <c r="JWV13" s="22"/>
      <c r="JWW13" s="22"/>
      <c r="JWX13" s="22"/>
      <c r="JWY13" s="22"/>
      <c r="JWZ13" s="22"/>
      <c r="JXA13" s="22"/>
      <c r="JXB13" s="22"/>
      <c r="JXC13" s="22"/>
      <c r="JXD13" s="22"/>
      <c r="JXE13" s="22"/>
      <c r="JXF13" s="22"/>
      <c r="JXG13" s="22"/>
      <c r="JXH13" s="22"/>
      <c r="JXI13" s="22"/>
      <c r="JXJ13" s="22"/>
      <c r="JXK13" s="22"/>
      <c r="JXL13" s="22"/>
      <c r="JXM13" s="22"/>
      <c r="JXN13" s="22"/>
      <c r="JXO13" s="22"/>
      <c r="JXP13" s="22"/>
      <c r="JXQ13" s="22"/>
      <c r="JXR13" s="22"/>
      <c r="JXS13" s="22"/>
      <c r="JXT13" s="22"/>
      <c r="JXU13" s="22"/>
      <c r="JXV13" s="22"/>
      <c r="JXW13" s="22"/>
      <c r="JXX13" s="22"/>
      <c r="JXY13" s="22"/>
      <c r="JXZ13" s="22"/>
      <c r="JYA13" s="22"/>
      <c r="JYB13" s="22"/>
      <c r="JYC13" s="22"/>
      <c r="JYD13" s="22"/>
      <c r="JYE13" s="22"/>
      <c r="JYF13" s="22"/>
      <c r="JYG13" s="22"/>
      <c r="JYH13" s="22"/>
      <c r="JYI13" s="22"/>
      <c r="JYJ13" s="22"/>
      <c r="JYK13" s="22"/>
      <c r="JYL13" s="22"/>
      <c r="JYM13" s="22"/>
      <c r="JYN13" s="22"/>
      <c r="JYO13" s="22"/>
      <c r="JYP13" s="22"/>
      <c r="JYQ13" s="22"/>
      <c r="JYR13" s="22"/>
      <c r="JYS13" s="22"/>
      <c r="JYT13" s="22"/>
      <c r="JYU13" s="22"/>
      <c r="JYV13" s="22"/>
      <c r="JYW13" s="22"/>
      <c r="JYX13" s="22"/>
      <c r="JYY13" s="22"/>
      <c r="JYZ13" s="22"/>
      <c r="JZA13" s="22"/>
      <c r="JZB13" s="22"/>
      <c r="JZC13" s="22"/>
      <c r="JZD13" s="22"/>
      <c r="JZE13" s="22"/>
      <c r="JZF13" s="22"/>
      <c r="JZG13" s="22"/>
      <c r="JZH13" s="22"/>
      <c r="JZI13" s="22"/>
      <c r="JZJ13" s="22"/>
      <c r="JZK13" s="22"/>
      <c r="JZL13" s="22"/>
      <c r="JZM13" s="22"/>
      <c r="JZN13" s="22"/>
      <c r="JZO13" s="22"/>
      <c r="JZP13" s="22"/>
      <c r="JZQ13" s="22"/>
      <c r="JZR13" s="22"/>
      <c r="JZS13" s="22"/>
      <c r="JZT13" s="22"/>
      <c r="JZU13" s="22"/>
      <c r="JZV13" s="22"/>
      <c r="JZW13" s="22"/>
      <c r="JZX13" s="22"/>
      <c r="JZY13" s="22"/>
      <c r="JZZ13" s="22"/>
      <c r="KAA13" s="22"/>
      <c r="KAB13" s="22"/>
      <c r="KAC13" s="22"/>
      <c r="KAD13" s="22"/>
      <c r="KAE13" s="22"/>
      <c r="KAF13" s="22"/>
      <c r="KAG13" s="22"/>
      <c r="KAH13" s="22"/>
      <c r="KAI13" s="22"/>
      <c r="KAJ13" s="22"/>
      <c r="KAK13" s="22"/>
      <c r="KAL13" s="22"/>
      <c r="KAM13" s="22"/>
      <c r="KAN13" s="22"/>
      <c r="KAO13" s="22"/>
      <c r="KAP13" s="22"/>
      <c r="KAQ13" s="22"/>
      <c r="KAR13" s="22"/>
      <c r="KAS13" s="22"/>
      <c r="KAT13" s="22"/>
      <c r="KAU13" s="22"/>
      <c r="KAV13" s="22"/>
      <c r="KAW13" s="22"/>
      <c r="KAX13" s="22"/>
      <c r="KAY13" s="22"/>
      <c r="KAZ13" s="22"/>
      <c r="KBA13" s="22"/>
      <c r="KBB13" s="22"/>
      <c r="KBC13" s="22"/>
      <c r="KBD13" s="22"/>
      <c r="KBE13" s="22"/>
      <c r="KBF13" s="22"/>
      <c r="KBG13" s="22"/>
      <c r="KBH13" s="22"/>
      <c r="KBI13" s="22"/>
      <c r="KBJ13" s="22"/>
      <c r="KBK13" s="22"/>
      <c r="KBL13" s="22"/>
      <c r="KBM13" s="22"/>
      <c r="KBN13" s="22"/>
      <c r="KBO13" s="22"/>
      <c r="KBP13" s="22"/>
      <c r="KBQ13" s="22"/>
      <c r="KBR13" s="22"/>
      <c r="KBS13" s="22"/>
      <c r="KBT13" s="22"/>
      <c r="KBU13" s="22"/>
      <c r="KBV13" s="22"/>
      <c r="KBW13" s="22"/>
      <c r="KBX13" s="22"/>
      <c r="KBY13" s="22"/>
      <c r="KBZ13" s="22"/>
      <c r="KCA13" s="22"/>
      <c r="KCB13" s="22"/>
      <c r="KCC13" s="22"/>
      <c r="KCD13" s="22"/>
      <c r="KCE13" s="22"/>
      <c r="KCF13" s="22"/>
      <c r="KCG13" s="22"/>
      <c r="KCH13" s="22"/>
      <c r="KCI13" s="22"/>
      <c r="KCJ13" s="22"/>
      <c r="KCK13" s="22"/>
      <c r="KCL13" s="22"/>
      <c r="KCM13" s="22"/>
      <c r="KCN13" s="22"/>
      <c r="KCO13" s="22"/>
      <c r="KCP13" s="22"/>
      <c r="KCQ13" s="22"/>
      <c r="KCR13" s="22"/>
      <c r="KCS13" s="22"/>
      <c r="KCT13" s="22"/>
      <c r="KCU13" s="22"/>
      <c r="KCV13" s="22"/>
      <c r="KCW13" s="22"/>
      <c r="KCX13" s="22"/>
      <c r="KCY13" s="22"/>
      <c r="KCZ13" s="22"/>
      <c r="KDA13" s="22"/>
      <c r="KDB13" s="22"/>
      <c r="KDC13" s="22"/>
      <c r="KDD13" s="22"/>
      <c r="KDE13" s="22"/>
      <c r="KDF13" s="22"/>
      <c r="KDG13" s="22"/>
      <c r="KDH13" s="22"/>
      <c r="KDI13" s="22"/>
      <c r="KDJ13" s="22"/>
      <c r="KDK13" s="22"/>
      <c r="KDL13" s="22"/>
      <c r="KDM13" s="22"/>
      <c r="KDN13" s="22"/>
      <c r="KDO13" s="22"/>
      <c r="KDP13" s="22"/>
      <c r="KDQ13" s="22"/>
      <c r="KDR13" s="22"/>
      <c r="KDS13" s="22"/>
      <c r="KDT13" s="22"/>
      <c r="KDU13" s="22"/>
      <c r="KDV13" s="22"/>
      <c r="KDW13" s="22"/>
      <c r="KDX13" s="22"/>
      <c r="KDY13" s="22"/>
      <c r="KDZ13" s="22"/>
      <c r="KEA13" s="22"/>
      <c r="KEB13" s="22"/>
      <c r="KEC13" s="22"/>
      <c r="KED13" s="22"/>
      <c r="KEE13" s="22"/>
      <c r="KEF13" s="22"/>
      <c r="KEG13" s="22"/>
      <c r="KEH13" s="22"/>
      <c r="KEI13" s="22"/>
      <c r="KEJ13" s="22"/>
      <c r="KEK13" s="22"/>
      <c r="KEL13" s="22"/>
      <c r="KEM13" s="22"/>
      <c r="KEN13" s="22"/>
      <c r="KEO13" s="22"/>
      <c r="KEP13" s="22"/>
      <c r="KEQ13" s="22"/>
      <c r="KER13" s="22"/>
      <c r="KES13" s="22"/>
      <c r="KET13" s="22"/>
      <c r="KEU13" s="22"/>
      <c r="KEV13" s="22"/>
      <c r="KEW13" s="22"/>
      <c r="KEX13" s="22"/>
      <c r="KEY13" s="22"/>
      <c r="KEZ13" s="22"/>
      <c r="KFA13" s="22"/>
      <c r="KFB13" s="22"/>
      <c r="KFC13" s="22"/>
      <c r="KFD13" s="22"/>
      <c r="KFE13" s="22"/>
      <c r="KFF13" s="22"/>
      <c r="KFG13" s="22"/>
      <c r="KFH13" s="22"/>
      <c r="KFI13" s="22"/>
      <c r="KFJ13" s="22"/>
      <c r="KFK13" s="22"/>
      <c r="KFL13" s="22"/>
      <c r="KFM13" s="22"/>
      <c r="KFN13" s="22"/>
      <c r="KFO13" s="22"/>
      <c r="KFP13" s="22"/>
      <c r="KFQ13" s="22"/>
      <c r="KFR13" s="22"/>
      <c r="KFS13" s="22"/>
      <c r="KFT13" s="22"/>
      <c r="KFU13" s="22"/>
      <c r="KFV13" s="22"/>
      <c r="KFW13" s="22"/>
      <c r="KFX13" s="22"/>
      <c r="KFY13" s="22"/>
      <c r="KFZ13" s="22"/>
      <c r="KGA13" s="22"/>
      <c r="KGB13" s="22"/>
      <c r="KGC13" s="22"/>
      <c r="KGD13" s="22"/>
      <c r="KGE13" s="22"/>
      <c r="KGF13" s="22"/>
      <c r="KGG13" s="22"/>
      <c r="KGH13" s="22"/>
      <c r="KGI13" s="22"/>
      <c r="KGJ13" s="22"/>
      <c r="KGK13" s="22"/>
      <c r="KGL13" s="22"/>
      <c r="KGM13" s="22"/>
      <c r="KGN13" s="22"/>
      <c r="KGO13" s="22"/>
      <c r="KGP13" s="22"/>
      <c r="KGQ13" s="22"/>
      <c r="KGR13" s="22"/>
      <c r="KGS13" s="22"/>
      <c r="KGT13" s="22"/>
      <c r="KGU13" s="22"/>
      <c r="KGV13" s="22"/>
      <c r="KGW13" s="22"/>
      <c r="KGX13" s="22"/>
      <c r="KGY13" s="22"/>
      <c r="KGZ13" s="22"/>
      <c r="KHA13" s="22"/>
      <c r="KHB13" s="22"/>
      <c r="KHC13" s="22"/>
      <c r="KHD13" s="22"/>
      <c r="KHE13" s="22"/>
      <c r="KHF13" s="22"/>
      <c r="KHG13" s="22"/>
      <c r="KHH13" s="22"/>
      <c r="KHI13" s="22"/>
      <c r="KHJ13" s="22"/>
      <c r="KHK13" s="22"/>
      <c r="KHL13" s="22"/>
      <c r="KHM13" s="22"/>
      <c r="KHN13" s="22"/>
      <c r="KHO13" s="22"/>
      <c r="KHP13" s="22"/>
      <c r="KHQ13" s="22"/>
      <c r="KHR13" s="22"/>
      <c r="KHS13" s="22"/>
      <c r="KHT13" s="22"/>
      <c r="KHU13" s="22"/>
      <c r="KHV13" s="22"/>
      <c r="KHW13" s="22"/>
      <c r="KHX13" s="22"/>
      <c r="KHY13" s="22"/>
      <c r="KHZ13" s="22"/>
      <c r="KIA13" s="22"/>
      <c r="KIB13" s="22"/>
      <c r="KIC13" s="22"/>
      <c r="KID13" s="22"/>
      <c r="KIE13" s="22"/>
      <c r="KIF13" s="22"/>
      <c r="KIG13" s="22"/>
      <c r="KIH13" s="22"/>
      <c r="KII13" s="22"/>
      <c r="KIJ13" s="22"/>
      <c r="KIK13" s="22"/>
      <c r="KIL13" s="22"/>
      <c r="KIM13" s="22"/>
      <c r="KIN13" s="22"/>
      <c r="KIO13" s="22"/>
      <c r="KIP13" s="22"/>
      <c r="KIQ13" s="22"/>
      <c r="KIR13" s="22"/>
      <c r="KIS13" s="22"/>
      <c r="KIT13" s="22"/>
      <c r="KIU13" s="22"/>
      <c r="KIV13" s="22"/>
      <c r="KIW13" s="22"/>
      <c r="KIX13" s="22"/>
      <c r="KIY13" s="22"/>
      <c r="KIZ13" s="22"/>
      <c r="KJA13" s="22"/>
      <c r="KJB13" s="22"/>
      <c r="KJC13" s="22"/>
      <c r="KJD13" s="22"/>
      <c r="KJE13" s="22"/>
      <c r="KJF13" s="22"/>
      <c r="KJG13" s="22"/>
      <c r="KJH13" s="22"/>
      <c r="KJI13" s="22"/>
      <c r="KJJ13" s="22"/>
      <c r="KJK13" s="22"/>
      <c r="KJL13" s="22"/>
      <c r="KJM13" s="22"/>
      <c r="KJN13" s="22"/>
      <c r="KJO13" s="22"/>
      <c r="KJP13" s="22"/>
      <c r="KJQ13" s="22"/>
      <c r="KJR13" s="22"/>
      <c r="KJS13" s="22"/>
      <c r="KJT13" s="22"/>
      <c r="KJU13" s="22"/>
      <c r="KJV13" s="22"/>
      <c r="KJW13" s="22"/>
      <c r="KJX13" s="22"/>
      <c r="KJY13" s="22"/>
      <c r="KJZ13" s="22"/>
      <c r="KKA13" s="22"/>
      <c r="KKB13" s="22"/>
      <c r="KKC13" s="22"/>
      <c r="KKD13" s="22"/>
      <c r="KKE13" s="22"/>
      <c r="KKF13" s="22"/>
      <c r="KKG13" s="22"/>
      <c r="KKH13" s="22"/>
      <c r="KKI13" s="22"/>
      <c r="KKJ13" s="22"/>
      <c r="KKK13" s="22"/>
      <c r="KKL13" s="22"/>
      <c r="KKM13" s="22"/>
      <c r="KKN13" s="22"/>
      <c r="KKO13" s="22"/>
      <c r="KKP13" s="22"/>
      <c r="KKQ13" s="22"/>
      <c r="KKR13" s="22"/>
      <c r="KKS13" s="22"/>
      <c r="KKT13" s="22"/>
      <c r="KKU13" s="22"/>
      <c r="KKV13" s="22"/>
      <c r="KKW13" s="22"/>
      <c r="KKX13" s="22"/>
      <c r="KKY13" s="22"/>
      <c r="KKZ13" s="22"/>
      <c r="KLA13" s="22"/>
      <c r="KLB13" s="22"/>
      <c r="KLC13" s="22"/>
      <c r="KLD13" s="22"/>
      <c r="KLE13" s="22"/>
      <c r="KLF13" s="22"/>
      <c r="KLG13" s="22"/>
      <c r="KLH13" s="22"/>
      <c r="KLI13" s="22"/>
      <c r="KLJ13" s="22"/>
      <c r="KLK13" s="22"/>
      <c r="KLL13" s="22"/>
      <c r="KLM13" s="22"/>
      <c r="KLN13" s="22"/>
      <c r="KLO13" s="22"/>
      <c r="KLP13" s="22"/>
      <c r="KLQ13" s="22"/>
      <c r="KLR13" s="22"/>
      <c r="KLS13" s="22"/>
      <c r="KLT13" s="22"/>
      <c r="KLU13" s="22"/>
      <c r="KLV13" s="22"/>
      <c r="KLW13" s="22"/>
      <c r="KLX13" s="22"/>
      <c r="KLY13" s="22"/>
      <c r="KLZ13" s="22"/>
      <c r="KMA13" s="22"/>
      <c r="KMB13" s="22"/>
      <c r="KMC13" s="22"/>
      <c r="KMD13" s="22"/>
      <c r="KME13" s="22"/>
      <c r="KMF13" s="22"/>
      <c r="KMG13" s="22"/>
      <c r="KMH13" s="22"/>
      <c r="KMI13" s="22"/>
      <c r="KMJ13" s="22"/>
      <c r="KMK13" s="22"/>
      <c r="KML13" s="22"/>
      <c r="KMM13" s="22"/>
      <c r="KMN13" s="22"/>
      <c r="KMO13" s="22"/>
      <c r="KMP13" s="22"/>
      <c r="KMQ13" s="22"/>
      <c r="KMR13" s="22"/>
      <c r="KMS13" s="22"/>
      <c r="KMT13" s="22"/>
      <c r="KMU13" s="22"/>
      <c r="KMV13" s="22"/>
      <c r="KMW13" s="22"/>
      <c r="KMX13" s="22"/>
      <c r="KMY13" s="22"/>
      <c r="KMZ13" s="22"/>
      <c r="KNA13" s="22"/>
      <c r="KNB13" s="22"/>
      <c r="KNC13" s="22"/>
      <c r="KND13" s="22"/>
      <c r="KNE13" s="22"/>
      <c r="KNF13" s="22"/>
      <c r="KNG13" s="22"/>
      <c r="KNH13" s="22"/>
      <c r="KNI13" s="22"/>
      <c r="KNJ13" s="22"/>
      <c r="KNK13" s="22"/>
      <c r="KNL13" s="22"/>
      <c r="KNM13" s="22"/>
      <c r="KNN13" s="22"/>
      <c r="KNO13" s="22"/>
      <c r="KNP13" s="22"/>
      <c r="KNQ13" s="22"/>
      <c r="KNR13" s="22"/>
      <c r="KNS13" s="22"/>
      <c r="KNT13" s="22"/>
      <c r="KNU13" s="22"/>
      <c r="KNV13" s="22"/>
      <c r="KNW13" s="22"/>
      <c r="KNX13" s="22"/>
      <c r="KNY13" s="22"/>
      <c r="KNZ13" s="22"/>
      <c r="KOA13" s="22"/>
      <c r="KOB13" s="22"/>
      <c r="KOC13" s="22"/>
      <c r="KOD13" s="22"/>
      <c r="KOE13" s="22"/>
      <c r="KOF13" s="22"/>
      <c r="KOG13" s="22"/>
      <c r="KOH13" s="22"/>
      <c r="KOI13" s="22"/>
      <c r="KOJ13" s="22"/>
      <c r="KOK13" s="22"/>
      <c r="KOL13" s="22"/>
      <c r="KOM13" s="22"/>
      <c r="KON13" s="22"/>
      <c r="KOO13" s="22"/>
      <c r="KOP13" s="22"/>
      <c r="KOQ13" s="22"/>
      <c r="KOR13" s="22"/>
      <c r="KOS13" s="22"/>
      <c r="KOT13" s="22"/>
      <c r="KOU13" s="22"/>
      <c r="KOV13" s="22"/>
      <c r="KOW13" s="22"/>
      <c r="KOX13" s="22"/>
      <c r="KOY13" s="22"/>
      <c r="KOZ13" s="22"/>
      <c r="KPA13" s="22"/>
      <c r="KPB13" s="22"/>
      <c r="KPC13" s="22"/>
      <c r="KPD13" s="22"/>
      <c r="KPE13" s="22"/>
      <c r="KPF13" s="22"/>
      <c r="KPG13" s="22"/>
      <c r="KPH13" s="22"/>
      <c r="KPI13" s="22"/>
      <c r="KPJ13" s="22"/>
      <c r="KPK13" s="22"/>
      <c r="KPL13" s="22"/>
      <c r="KPM13" s="22"/>
      <c r="KPN13" s="22"/>
      <c r="KPO13" s="22"/>
      <c r="KPP13" s="22"/>
      <c r="KPQ13" s="22"/>
      <c r="KPR13" s="22"/>
      <c r="KPS13" s="22"/>
      <c r="KPT13" s="22"/>
      <c r="KPU13" s="22"/>
      <c r="KPV13" s="22"/>
      <c r="KPW13" s="22"/>
      <c r="KPX13" s="22"/>
      <c r="KPY13" s="22"/>
      <c r="KPZ13" s="22"/>
      <c r="KQA13" s="22"/>
      <c r="KQB13" s="22"/>
      <c r="KQC13" s="22"/>
      <c r="KQD13" s="22"/>
      <c r="KQE13" s="22"/>
      <c r="KQF13" s="22"/>
      <c r="KQG13" s="22"/>
      <c r="KQH13" s="22"/>
      <c r="KQI13" s="22"/>
      <c r="KQJ13" s="22"/>
      <c r="KQK13" s="22"/>
      <c r="KQL13" s="22"/>
      <c r="KQM13" s="22"/>
      <c r="KQN13" s="22"/>
      <c r="KQO13" s="22"/>
      <c r="KQP13" s="22"/>
      <c r="KQQ13" s="22"/>
      <c r="KQR13" s="22"/>
      <c r="KQS13" s="22"/>
      <c r="KQT13" s="22"/>
      <c r="KQU13" s="22"/>
      <c r="KQV13" s="22"/>
      <c r="KQW13" s="22"/>
      <c r="KQX13" s="22"/>
      <c r="KQY13" s="22"/>
      <c r="KQZ13" s="22"/>
      <c r="KRA13" s="22"/>
      <c r="KRB13" s="22"/>
      <c r="KRC13" s="22"/>
      <c r="KRD13" s="22"/>
      <c r="KRE13" s="22"/>
      <c r="KRF13" s="22"/>
      <c r="KRG13" s="22"/>
      <c r="KRH13" s="22"/>
      <c r="KRI13" s="22"/>
      <c r="KRJ13" s="22"/>
      <c r="KRK13" s="22"/>
      <c r="KRL13" s="22"/>
      <c r="KRM13" s="22"/>
      <c r="KRN13" s="22"/>
      <c r="KRO13" s="22"/>
      <c r="KRP13" s="22"/>
      <c r="KRQ13" s="22"/>
      <c r="KRR13" s="22"/>
      <c r="KRS13" s="22"/>
      <c r="KRT13" s="22"/>
      <c r="KRU13" s="22"/>
      <c r="KRV13" s="22"/>
      <c r="KRW13" s="22"/>
      <c r="KRX13" s="22"/>
      <c r="KRY13" s="22"/>
      <c r="KRZ13" s="22"/>
      <c r="KSA13" s="22"/>
      <c r="KSB13" s="22"/>
      <c r="KSC13" s="22"/>
      <c r="KSD13" s="22"/>
      <c r="KSE13" s="22"/>
      <c r="KSF13" s="22"/>
      <c r="KSG13" s="22"/>
      <c r="KSH13" s="22"/>
      <c r="KSI13" s="22"/>
      <c r="KSJ13" s="22"/>
      <c r="KSK13" s="22"/>
      <c r="KSL13" s="22"/>
      <c r="KSM13" s="22"/>
      <c r="KSN13" s="22"/>
      <c r="KSO13" s="22"/>
      <c r="KSP13" s="22"/>
      <c r="KSQ13" s="22"/>
      <c r="KSR13" s="22"/>
      <c r="KSS13" s="22"/>
      <c r="KST13" s="22"/>
      <c r="KSU13" s="22"/>
      <c r="KSV13" s="22"/>
      <c r="KSW13" s="22"/>
      <c r="KSX13" s="22"/>
      <c r="KSY13" s="22"/>
      <c r="KSZ13" s="22"/>
      <c r="KTA13" s="22"/>
      <c r="KTB13" s="22"/>
      <c r="KTC13" s="22"/>
      <c r="KTD13" s="22"/>
      <c r="KTE13" s="22"/>
      <c r="KTF13" s="22"/>
      <c r="KTG13" s="22"/>
      <c r="KTH13" s="22"/>
      <c r="KTI13" s="22"/>
      <c r="KTJ13" s="22"/>
      <c r="KTK13" s="22"/>
      <c r="KTL13" s="22"/>
      <c r="KTM13" s="22"/>
      <c r="KTN13" s="22"/>
      <c r="KTO13" s="22"/>
      <c r="KTP13" s="22"/>
      <c r="KTQ13" s="22"/>
      <c r="KTR13" s="22"/>
      <c r="KTS13" s="22"/>
      <c r="KTT13" s="22"/>
      <c r="KTU13" s="22"/>
      <c r="KTV13" s="22"/>
      <c r="KTW13" s="22"/>
      <c r="KTX13" s="22"/>
      <c r="KTY13" s="22"/>
      <c r="KTZ13" s="22"/>
      <c r="KUA13" s="22"/>
      <c r="KUB13" s="22"/>
      <c r="KUC13" s="22"/>
      <c r="KUD13" s="22"/>
      <c r="KUE13" s="22"/>
      <c r="KUF13" s="22"/>
      <c r="KUG13" s="22"/>
      <c r="KUH13" s="22"/>
      <c r="KUI13" s="22"/>
      <c r="KUJ13" s="22"/>
      <c r="KUK13" s="22"/>
      <c r="KUL13" s="22"/>
      <c r="KUM13" s="22"/>
      <c r="KUN13" s="22"/>
      <c r="KUO13" s="22"/>
      <c r="KUP13" s="22"/>
      <c r="KUQ13" s="22"/>
      <c r="KUR13" s="22"/>
      <c r="KUS13" s="22"/>
      <c r="KUT13" s="22"/>
      <c r="KUU13" s="22"/>
      <c r="KUV13" s="22"/>
      <c r="KUW13" s="22"/>
      <c r="KUX13" s="22"/>
      <c r="KUY13" s="22"/>
      <c r="KUZ13" s="22"/>
      <c r="KVA13" s="22"/>
      <c r="KVB13" s="22"/>
      <c r="KVC13" s="22"/>
      <c r="KVD13" s="22"/>
      <c r="KVE13" s="22"/>
      <c r="KVF13" s="22"/>
      <c r="KVG13" s="22"/>
      <c r="KVH13" s="22"/>
      <c r="KVI13" s="22"/>
      <c r="KVJ13" s="22"/>
      <c r="KVK13" s="22"/>
      <c r="KVL13" s="22"/>
      <c r="KVM13" s="22"/>
      <c r="KVN13" s="22"/>
      <c r="KVO13" s="22"/>
      <c r="KVP13" s="22"/>
      <c r="KVQ13" s="22"/>
      <c r="KVR13" s="22"/>
      <c r="KVS13" s="22"/>
      <c r="KVT13" s="22"/>
      <c r="KVU13" s="22"/>
      <c r="KVV13" s="22"/>
      <c r="KVW13" s="22"/>
      <c r="KVX13" s="22"/>
      <c r="KVY13" s="22"/>
      <c r="KVZ13" s="22"/>
      <c r="KWA13" s="22"/>
      <c r="KWB13" s="22"/>
      <c r="KWC13" s="22"/>
      <c r="KWD13" s="22"/>
      <c r="KWE13" s="22"/>
      <c r="KWF13" s="22"/>
      <c r="KWG13" s="22"/>
      <c r="KWH13" s="22"/>
      <c r="KWI13" s="22"/>
      <c r="KWJ13" s="22"/>
      <c r="KWK13" s="22"/>
      <c r="KWL13" s="22"/>
      <c r="KWM13" s="22"/>
      <c r="KWN13" s="22"/>
      <c r="KWO13" s="22"/>
      <c r="KWP13" s="22"/>
      <c r="KWQ13" s="22"/>
      <c r="KWR13" s="22"/>
      <c r="KWS13" s="22"/>
      <c r="KWT13" s="22"/>
      <c r="KWU13" s="22"/>
      <c r="KWV13" s="22"/>
      <c r="KWW13" s="22"/>
      <c r="KWX13" s="22"/>
      <c r="KWY13" s="22"/>
      <c r="KWZ13" s="22"/>
      <c r="KXA13" s="22"/>
      <c r="KXB13" s="22"/>
      <c r="KXC13" s="22"/>
      <c r="KXD13" s="22"/>
      <c r="KXE13" s="22"/>
      <c r="KXF13" s="22"/>
      <c r="KXG13" s="22"/>
      <c r="KXH13" s="22"/>
      <c r="KXI13" s="22"/>
      <c r="KXJ13" s="22"/>
      <c r="KXK13" s="22"/>
      <c r="KXL13" s="22"/>
      <c r="KXM13" s="22"/>
      <c r="KXN13" s="22"/>
      <c r="KXO13" s="22"/>
      <c r="KXP13" s="22"/>
      <c r="KXQ13" s="22"/>
      <c r="KXR13" s="22"/>
      <c r="KXS13" s="22"/>
      <c r="KXT13" s="22"/>
      <c r="KXU13" s="22"/>
      <c r="KXV13" s="22"/>
      <c r="KXW13" s="22"/>
      <c r="KXX13" s="22"/>
      <c r="KXY13" s="22"/>
      <c r="KXZ13" s="22"/>
      <c r="KYA13" s="22"/>
      <c r="KYB13" s="22"/>
      <c r="KYC13" s="22"/>
      <c r="KYD13" s="22"/>
      <c r="KYE13" s="22"/>
      <c r="KYF13" s="22"/>
      <c r="KYG13" s="22"/>
      <c r="KYH13" s="22"/>
      <c r="KYI13" s="22"/>
      <c r="KYJ13" s="22"/>
      <c r="KYK13" s="22"/>
      <c r="KYL13" s="22"/>
      <c r="KYM13" s="22"/>
      <c r="KYN13" s="22"/>
      <c r="KYO13" s="22"/>
      <c r="KYP13" s="22"/>
      <c r="KYQ13" s="22"/>
      <c r="KYR13" s="22"/>
      <c r="KYS13" s="22"/>
      <c r="KYT13" s="22"/>
      <c r="KYU13" s="22"/>
      <c r="KYV13" s="22"/>
      <c r="KYW13" s="22"/>
      <c r="KYX13" s="22"/>
      <c r="KYY13" s="22"/>
      <c r="KYZ13" s="22"/>
      <c r="KZA13" s="22"/>
      <c r="KZB13" s="22"/>
      <c r="KZC13" s="22"/>
      <c r="KZD13" s="22"/>
      <c r="KZE13" s="22"/>
      <c r="KZF13" s="22"/>
      <c r="KZG13" s="22"/>
      <c r="KZH13" s="22"/>
      <c r="KZI13" s="22"/>
      <c r="KZJ13" s="22"/>
      <c r="KZK13" s="22"/>
      <c r="KZL13" s="22"/>
      <c r="KZM13" s="22"/>
      <c r="KZN13" s="22"/>
      <c r="KZO13" s="22"/>
      <c r="KZP13" s="22"/>
      <c r="KZQ13" s="22"/>
      <c r="KZR13" s="22"/>
      <c r="KZS13" s="22"/>
      <c r="KZT13" s="22"/>
      <c r="KZU13" s="22"/>
      <c r="KZV13" s="22"/>
      <c r="KZW13" s="22"/>
      <c r="KZX13" s="22"/>
      <c r="KZY13" s="22"/>
      <c r="KZZ13" s="22"/>
      <c r="LAA13" s="22"/>
      <c r="LAB13" s="22"/>
      <c r="LAC13" s="22"/>
      <c r="LAD13" s="22"/>
      <c r="LAE13" s="22"/>
      <c r="LAF13" s="22"/>
      <c r="LAG13" s="22"/>
      <c r="LAH13" s="22"/>
      <c r="LAI13" s="22"/>
      <c r="LAJ13" s="22"/>
      <c r="LAK13" s="22"/>
      <c r="LAL13" s="22"/>
      <c r="LAM13" s="22"/>
      <c r="LAN13" s="22"/>
      <c r="LAO13" s="22"/>
      <c r="LAP13" s="22"/>
      <c r="LAQ13" s="22"/>
      <c r="LAR13" s="22"/>
      <c r="LAS13" s="22"/>
      <c r="LAT13" s="22"/>
      <c r="LAU13" s="22"/>
      <c r="LAV13" s="22"/>
      <c r="LAW13" s="22"/>
      <c r="LAX13" s="22"/>
      <c r="LAY13" s="22"/>
      <c r="LAZ13" s="22"/>
      <c r="LBA13" s="22"/>
      <c r="LBB13" s="22"/>
      <c r="LBC13" s="22"/>
      <c r="LBD13" s="22"/>
      <c r="LBE13" s="22"/>
      <c r="LBF13" s="22"/>
      <c r="LBG13" s="22"/>
      <c r="LBH13" s="22"/>
      <c r="LBI13" s="22"/>
      <c r="LBJ13" s="22"/>
      <c r="LBK13" s="22"/>
      <c r="LBL13" s="22"/>
      <c r="LBM13" s="22"/>
      <c r="LBN13" s="22"/>
      <c r="LBO13" s="22"/>
      <c r="LBP13" s="22"/>
      <c r="LBQ13" s="22"/>
      <c r="LBR13" s="22"/>
      <c r="LBS13" s="22"/>
      <c r="LBT13" s="22"/>
      <c r="LBU13" s="22"/>
      <c r="LBV13" s="22"/>
      <c r="LBW13" s="22"/>
      <c r="LBX13" s="22"/>
      <c r="LBY13" s="22"/>
      <c r="LBZ13" s="22"/>
      <c r="LCA13" s="22"/>
      <c r="LCB13" s="22"/>
      <c r="LCC13" s="22"/>
      <c r="LCD13" s="22"/>
      <c r="LCE13" s="22"/>
      <c r="LCF13" s="22"/>
      <c r="LCG13" s="22"/>
      <c r="LCH13" s="22"/>
      <c r="LCI13" s="22"/>
      <c r="LCJ13" s="22"/>
      <c r="LCK13" s="22"/>
      <c r="LCL13" s="22"/>
      <c r="LCM13" s="22"/>
      <c r="LCN13" s="22"/>
      <c r="LCO13" s="22"/>
      <c r="LCP13" s="22"/>
      <c r="LCQ13" s="22"/>
      <c r="LCR13" s="22"/>
      <c r="LCS13" s="22"/>
      <c r="LCT13" s="22"/>
      <c r="LCU13" s="22"/>
      <c r="LCV13" s="22"/>
      <c r="LCW13" s="22"/>
      <c r="LCX13" s="22"/>
      <c r="LCY13" s="22"/>
      <c r="LCZ13" s="22"/>
      <c r="LDA13" s="22"/>
      <c r="LDB13" s="22"/>
      <c r="LDC13" s="22"/>
      <c r="LDD13" s="22"/>
      <c r="LDE13" s="22"/>
      <c r="LDF13" s="22"/>
      <c r="LDG13" s="22"/>
      <c r="LDH13" s="22"/>
      <c r="LDI13" s="22"/>
      <c r="LDJ13" s="22"/>
      <c r="LDK13" s="22"/>
      <c r="LDL13" s="22"/>
      <c r="LDM13" s="22"/>
      <c r="LDN13" s="22"/>
      <c r="LDO13" s="22"/>
      <c r="LDP13" s="22"/>
      <c r="LDQ13" s="22"/>
      <c r="LDR13" s="22"/>
      <c r="LDS13" s="22"/>
      <c r="LDT13" s="22"/>
      <c r="LDU13" s="22"/>
      <c r="LDV13" s="22"/>
      <c r="LDW13" s="22"/>
      <c r="LDX13" s="22"/>
      <c r="LDY13" s="22"/>
      <c r="LDZ13" s="22"/>
      <c r="LEA13" s="22"/>
      <c r="LEB13" s="22"/>
      <c r="LEC13" s="22"/>
      <c r="LED13" s="22"/>
      <c r="LEE13" s="22"/>
      <c r="LEF13" s="22"/>
      <c r="LEG13" s="22"/>
      <c r="LEH13" s="22"/>
      <c r="LEI13" s="22"/>
      <c r="LEJ13" s="22"/>
      <c r="LEK13" s="22"/>
      <c r="LEL13" s="22"/>
      <c r="LEM13" s="22"/>
      <c r="LEN13" s="22"/>
      <c r="LEO13" s="22"/>
      <c r="LEP13" s="22"/>
      <c r="LEQ13" s="22"/>
      <c r="LER13" s="22"/>
      <c r="LES13" s="22"/>
      <c r="LET13" s="22"/>
      <c r="LEU13" s="22"/>
      <c r="LEV13" s="22"/>
      <c r="LEW13" s="22"/>
      <c r="LEX13" s="22"/>
      <c r="LEY13" s="22"/>
      <c r="LEZ13" s="22"/>
      <c r="LFA13" s="22"/>
      <c r="LFB13" s="22"/>
      <c r="LFC13" s="22"/>
      <c r="LFD13" s="22"/>
      <c r="LFE13" s="22"/>
      <c r="LFF13" s="22"/>
      <c r="LFG13" s="22"/>
      <c r="LFH13" s="22"/>
      <c r="LFI13" s="22"/>
      <c r="LFJ13" s="22"/>
      <c r="LFK13" s="22"/>
      <c r="LFL13" s="22"/>
      <c r="LFM13" s="22"/>
      <c r="LFN13" s="22"/>
      <c r="LFO13" s="22"/>
      <c r="LFP13" s="22"/>
      <c r="LFQ13" s="22"/>
      <c r="LFR13" s="22"/>
      <c r="LFS13" s="22"/>
      <c r="LFT13" s="22"/>
      <c r="LFU13" s="22"/>
      <c r="LFV13" s="22"/>
      <c r="LFW13" s="22"/>
      <c r="LFX13" s="22"/>
      <c r="LFY13" s="22"/>
      <c r="LFZ13" s="22"/>
      <c r="LGA13" s="22"/>
      <c r="LGB13" s="22"/>
      <c r="LGC13" s="22"/>
      <c r="LGD13" s="22"/>
      <c r="LGE13" s="22"/>
      <c r="LGF13" s="22"/>
      <c r="LGG13" s="22"/>
      <c r="LGH13" s="22"/>
      <c r="LGI13" s="22"/>
      <c r="LGJ13" s="22"/>
      <c r="LGK13" s="22"/>
      <c r="LGL13" s="22"/>
      <c r="LGM13" s="22"/>
      <c r="LGN13" s="22"/>
      <c r="LGO13" s="22"/>
      <c r="LGP13" s="22"/>
      <c r="LGQ13" s="22"/>
      <c r="LGR13" s="22"/>
      <c r="LGS13" s="22"/>
      <c r="LGT13" s="22"/>
      <c r="LGU13" s="22"/>
      <c r="LGV13" s="22"/>
      <c r="LGW13" s="22"/>
      <c r="LGX13" s="22"/>
      <c r="LGY13" s="22"/>
      <c r="LGZ13" s="22"/>
      <c r="LHA13" s="22"/>
      <c r="LHB13" s="22"/>
      <c r="LHC13" s="22"/>
      <c r="LHD13" s="22"/>
      <c r="LHE13" s="22"/>
      <c r="LHF13" s="22"/>
      <c r="LHG13" s="22"/>
      <c r="LHH13" s="22"/>
      <c r="LHI13" s="22"/>
      <c r="LHJ13" s="22"/>
      <c r="LHK13" s="22"/>
      <c r="LHL13" s="22"/>
      <c r="LHM13" s="22"/>
      <c r="LHN13" s="22"/>
      <c r="LHO13" s="22"/>
      <c r="LHP13" s="22"/>
      <c r="LHQ13" s="22"/>
      <c r="LHR13" s="22"/>
      <c r="LHS13" s="22"/>
      <c r="LHT13" s="22"/>
      <c r="LHU13" s="22"/>
      <c r="LHV13" s="22"/>
      <c r="LHW13" s="22"/>
      <c r="LHX13" s="22"/>
      <c r="LHY13" s="22"/>
      <c r="LHZ13" s="22"/>
      <c r="LIA13" s="22"/>
      <c r="LIB13" s="22"/>
      <c r="LIC13" s="22"/>
      <c r="LID13" s="22"/>
      <c r="LIE13" s="22"/>
      <c r="LIF13" s="22"/>
      <c r="LIG13" s="22"/>
      <c r="LIH13" s="22"/>
      <c r="LII13" s="22"/>
      <c r="LIJ13" s="22"/>
      <c r="LIK13" s="22"/>
      <c r="LIL13" s="22"/>
      <c r="LIM13" s="22"/>
      <c r="LIN13" s="22"/>
      <c r="LIO13" s="22"/>
      <c r="LIP13" s="22"/>
      <c r="LIQ13" s="22"/>
      <c r="LIR13" s="22"/>
      <c r="LIS13" s="22"/>
      <c r="LIT13" s="22"/>
      <c r="LIU13" s="22"/>
      <c r="LIV13" s="22"/>
      <c r="LIW13" s="22"/>
      <c r="LIX13" s="22"/>
      <c r="LIY13" s="22"/>
      <c r="LIZ13" s="22"/>
      <c r="LJA13" s="22"/>
      <c r="LJB13" s="22"/>
      <c r="LJC13" s="22"/>
      <c r="LJD13" s="22"/>
      <c r="LJE13" s="22"/>
      <c r="LJF13" s="22"/>
      <c r="LJG13" s="22"/>
      <c r="LJH13" s="22"/>
      <c r="LJI13" s="22"/>
      <c r="LJJ13" s="22"/>
      <c r="LJK13" s="22"/>
      <c r="LJL13" s="22"/>
      <c r="LJM13" s="22"/>
      <c r="LJN13" s="22"/>
      <c r="LJO13" s="22"/>
      <c r="LJP13" s="22"/>
      <c r="LJQ13" s="22"/>
      <c r="LJR13" s="22"/>
      <c r="LJS13" s="22"/>
      <c r="LJT13" s="22"/>
      <c r="LJU13" s="22"/>
      <c r="LJV13" s="22"/>
      <c r="LJW13" s="22"/>
      <c r="LJX13" s="22"/>
      <c r="LJY13" s="22"/>
      <c r="LJZ13" s="22"/>
      <c r="LKA13" s="22"/>
      <c r="LKB13" s="22"/>
      <c r="LKC13" s="22"/>
      <c r="LKD13" s="22"/>
      <c r="LKE13" s="22"/>
      <c r="LKF13" s="22"/>
      <c r="LKG13" s="22"/>
      <c r="LKH13" s="22"/>
      <c r="LKI13" s="22"/>
      <c r="LKJ13" s="22"/>
      <c r="LKK13" s="22"/>
      <c r="LKL13" s="22"/>
      <c r="LKM13" s="22"/>
      <c r="LKN13" s="22"/>
      <c r="LKO13" s="22"/>
      <c r="LKP13" s="22"/>
      <c r="LKQ13" s="22"/>
      <c r="LKR13" s="22"/>
      <c r="LKS13" s="22"/>
      <c r="LKT13" s="22"/>
      <c r="LKU13" s="22"/>
      <c r="LKV13" s="22"/>
      <c r="LKW13" s="22"/>
      <c r="LKX13" s="22"/>
      <c r="LKY13" s="22"/>
      <c r="LKZ13" s="22"/>
      <c r="LLA13" s="22"/>
      <c r="LLB13" s="22"/>
      <c r="LLC13" s="22"/>
      <c r="LLD13" s="22"/>
      <c r="LLE13" s="22"/>
      <c r="LLF13" s="22"/>
      <c r="LLG13" s="22"/>
      <c r="LLH13" s="22"/>
      <c r="LLI13" s="22"/>
      <c r="LLJ13" s="22"/>
      <c r="LLK13" s="22"/>
      <c r="LLL13" s="22"/>
      <c r="LLM13" s="22"/>
      <c r="LLN13" s="22"/>
      <c r="LLO13" s="22"/>
      <c r="LLP13" s="22"/>
      <c r="LLQ13" s="22"/>
      <c r="LLR13" s="22"/>
      <c r="LLS13" s="22"/>
      <c r="LLT13" s="22"/>
      <c r="LLU13" s="22"/>
      <c r="LLV13" s="22"/>
      <c r="LLW13" s="22"/>
      <c r="LLX13" s="22"/>
      <c r="LLY13" s="22"/>
      <c r="LLZ13" s="22"/>
      <c r="LMA13" s="22"/>
      <c r="LMB13" s="22"/>
      <c r="LMC13" s="22"/>
      <c r="LMD13" s="22"/>
      <c r="LME13" s="22"/>
      <c r="LMF13" s="22"/>
      <c r="LMG13" s="22"/>
      <c r="LMH13" s="22"/>
      <c r="LMI13" s="22"/>
      <c r="LMJ13" s="22"/>
      <c r="LMK13" s="22"/>
      <c r="LML13" s="22"/>
      <c r="LMM13" s="22"/>
      <c r="LMN13" s="22"/>
      <c r="LMO13" s="22"/>
      <c r="LMP13" s="22"/>
      <c r="LMQ13" s="22"/>
      <c r="LMR13" s="22"/>
      <c r="LMS13" s="22"/>
      <c r="LMT13" s="22"/>
      <c r="LMU13" s="22"/>
      <c r="LMV13" s="22"/>
      <c r="LMW13" s="22"/>
      <c r="LMX13" s="22"/>
      <c r="LMY13" s="22"/>
      <c r="LMZ13" s="22"/>
      <c r="LNA13" s="22"/>
      <c r="LNB13" s="22"/>
      <c r="LNC13" s="22"/>
      <c r="LND13" s="22"/>
      <c r="LNE13" s="22"/>
      <c r="LNF13" s="22"/>
      <c r="LNG13" s="22"/>
      <c r="LNH13" s="22"/>
      <c r="LNI13" s="22"/>
      <c r="LNJ13" s="22"/>
      <c r="LNK13" s="22"/>
      <c r="LNL13" s="22"/>
      <c r="LNM13" s="22"/>
      <c r="LNN13" s="22"/>
      <c r="LNO13" s="22"/>
      <c r="LNP13" s="22"/>
      <c r="LNQ13" s="22"/>
      <c r="LNR13" s="22"/>
      <c r="LNS13" s="22"/>
      <c r="LNT13" s="22"/>
      <c r="LNU13" s="22"/>
      <c r="LNV13" s="22"/>
      <c r="LNW13" s="22"/>
      <c r="LNX13" s="22"/>
      <c r="LNY13" s="22"/>
      <c r="LNZ13" s="22"/>
      <c r="LOA13" s="22"/>
      <c r="LOB13" s="22"/>
      <c r="LOC13" s="22"/>
      <c r="LOD13" s="22"/>
      <c r="LOE13" s="22"/>
      <c r="LOF13" s="22"/>
      <c r="LOG13" s="22"/>
      <c r="LOH13" s="22"/>
      <c r="LOI13" s="22"/>
      <c r="LOJ13" s="22"/>
      <c r="LOK13" s="22"/>
      <c r="LOL13" s="22"/>
      <c r="LOM13" s="22"/>
      <c r="LON13" s="22"/>
      <c r="LOO13" s="22"/>
      <c r="LOP13" s="22"/>
      <c r="LOQ13" s="22"/>
      <c r="LOR13" s="22"/>
      <c r="LOS13" s="22"/>
      <c r="LOT13" s="22"/>
      <c r="LOU13" s="22"/>
      <c r="LOV13" s="22"/>
      <c r="LOW13" s="22"/>
      <c r="LOX13" s="22"/>
      <c r="LOY13" s="22"/>
      <c r="LOZ13" s="22"/>
      <c r="LPA13" s="22"/>
      <c r="LPB13" s="22"/>
      <c r="LPC13" s="22"/>
      <c r="LPD13" s="22"/>
      <c r="LPE13" s="22"/>
      <c r="LPF13" s="22"/>
      <c r="LPG13" s="22"/>
      <c r="LPH13" s="22"/>
      <c r="LPI13" s="22"/>
      <c r="LPJ13" s="22"/>
      <c r="LPK13" s="22"/>
      <c r="LPL13" s="22"/>
      <c r="LPM13" s="22"/>
      <c r="LPN13" s="22"/>
      <c r="LPO13" s="22"/>
      <c r="LPP13" s="22"/>
      <c r="LPQ13" s="22"/>
      <c r="LPR13" s="22"/>
      <c r="LPS13" s="22"/>
      <c r="LPT13" s="22"/>
      <c r="LPU13" s="22"/>
      <c r="LPV13" s="22"/>
      <c r="LPW13" s="22"/>
      <c r="LPX13" s="22"/>
      <c r="LPY13" s="22"/>
      <c r="LPZ13" s="22"/>
      <c r="LQA13" s="22"/>
      <c r="LQB13" s="22"/>
      <c r="LQC13" s="22"/>
      <c r="LQD13" s="22"/>
      <c r="LQE13" s="22"/>
      <c r="LQF13" s="22"/>
      <c r="LQG13" s="22"/>
      <c r="LQH13" s="22"/>
      <c r="LQI13" s="22"/>
      <c r="LQJ13" s="22"/>
      <c r="LQK13" s="22"/>
      <c r="LQL13" s="22"/>
      <c r="LQM13" s="22"/>
      <c r="LQN13" s="22"/>
      <c r="LQO13" s="22"/>
      <c r="LQP13" s="22"/>
      <c r="LQQ13" s="22"/>
      <c r="LQR13" s="22"/>
      <c r="LQS13" s="22"/>
      <c r="LQT13" s="22"/>
      <c r="LQU13" s="22"/>
      <c r="LQV13" s="22"/>
      <c r="LQW13" s="22"/>
      <c r="LQX13" s="22"/>
      <c r="LQY13" s="22"/>
      <c r="LQZ13" s="22"/>
      <c r="LRA13" s="22"/>
      <c r="LRB13" s="22"/>
      <c r="LRC13" s="22"/>
      <c r="LRD13" s="22"/>
      <c r="LRE13" s="22"/>
      <c r="LRF13" s="22"/>
      <c r="LRG13" s="22"/>
      <c r="LRH13" s="22"/>
      <c r="LRI13" s="22"/>
      <c r="LRJ13" s="22"/>
      <c r="LRK13" s="22"/>
      <c r="LRL13" s="22"/>
      <c r="LRM13" s="22"/>
      <c r="LRN13" s="22"/>
      <c r="LRO13" s="22"/>
      <c r="LRP13" s="22"/>
      <c r="LRQ13" s="22"/>
      <c r="LRR13" s="22"/>
      <c r="LRS13" s="22"/>
      <c r="LRT13" s="22"/>
      <c r="LRU13" s="22"/>
      <c r="LRV13" s="22"/>
      <c r="LRW13" s="22"/>
      <c r="LRX13" s="22"/>
      <c r="LRY13" s="22"/>
      <c r="LRZ13" s="22"/>
      <c r="LSA13" s="22"/>
      <c r="LSB13" s="22"/>
      <c r="LSC13" s="22"/>
      <c r="LSD13" s="22"/>
      <c r="LSE13" s="22"/>
      <c r="LSF13" s="22"/>
      <c r="LSG13" s="22"/>
      <c r="LSH13" s="22"/>
      <c r="LSI13" s="22"/>
      <c r="LSJ13" s="22"/>
      <c r="LSK13" s="22"/>
      <c r="LSL13" s="22"/>
      <c r="LSM13" s="22"/>
      <c r="LSN13" s="22"/>
      <c r="LSO13" s="22"/>
      <c r="LSP13" s="22"/>
      <c r="LSQ13" s="22"/>
      <c r="LSR13" s="22"/>
      <c r="LSS13" s="22"/>
      <c r="LST13" s="22"/>
      <c r="LSU13" s="22"/>
      <c r="LSV13" s="22"/>
      <c r="LSW13" s="22"/>
      <c r="LSX13" s="22"/>
      <c r="LSY13" s="22"/>
      <c r="LSZ13" s="22"/>
      <c r="LTA13" s="22"/>
      <c r="LTB13" s="22"/>
      <c r="LTC13" s="22"/>
      <c r="LTD13" s="22"/>
      <c r="LTE13" s="22"/>
      <c r="LTF13" s="22"/>
      <c r="LTG13" s="22"/>
      <c r="LTH13" s="22"/>
      <c r="LTI13" s="22"/>
      <c r="LTJ13" s="22"/>
      <c r="LTK13" s="22"/>
      <c r="LTL13" s="22"/>
      <c r="LTM13" s="22"/>
      <c r="LTN13" s="22"/>
      <c r="LTO13" s="22"/>
      <c r="LTP13" s="22"/>
      <c r="LTQ13" s="22"/>
      <c r="LTR13" s="22"/>
      <c r="LTS13" s="22"/>
      <c r="LTT13" s="22"/>
      <c r="LTU13" s="22"/>
      <c r="LTV13" s="22"/>
      <c r="LTW13" s="22"/>
      <c r="LTX13" s="22"/>
      <c r="LTY13" s="22"/>
      <c r="LTZ13" s="22"/>
      <c r="LUA13" s="22"/>
      <c r="LUB13" s="22"/>
      <c r="LUC13" s="22"/>
      <c r="LUD13" s="22"/>
      <c r="LUE13" s="22"/>
      <c r="LUF13" s="22"/>
      <c r="LUG13" s="22"/>
      <c r="LUH13" s="22"/>
      <c r="LUI13" s="22"/>
      <c r="LUJ13" s="22"/>
      <c r="LUK13" s="22"/>
      <c r="LUL13" s="22"/>
      <c r="LUM13" s="22"/>
      <c r="LUN13" s="22"/>
      <c r="LUO13" s="22"/>
      <c r="LUP13" s="22"/>
      <c r="LUQ13" s="22"/>
      <c r="LUR13" s="22"/>
      <c r="LUS13" s="22"/>
      <c r="LUT13" s="22"/>
      <c r="LUU13" s="22"/>
      <c r="LUV13" s="22"/>
      <c r="LUW13" s="22"/>
      <c r="LUX13" s="22"/>
      <c r="LUY13" s="22"/>
      <c r="LUZ13" s="22"/>
      <c r="LVA13" s="22"/>
      <c r="LVB13" s="22"/>
      <c r="LVC13" s="22"/>
      <c r="LVD13" s="22"/>
      <c r="LVE13" s="22"/>
      <c r="LVF13" s="22"/>
      <c r="LVG13" s="22"/>
      <c r="LVH13" s="22"/>
      <c r="LVI13" s="22"/>
      <c r="LVJ13" s="22"/>
      <c r="LVK13" s="22"/>
      <c r="LVL13" s="22"/>
      <c r="LVM13" s="22"/>
      <c r="LVN13" s="22"/>
      <c r="LVO13" s="22"/>
      <c r="LVP13" s="22"/>
      <c r="LVQ13" s="22"/>
      <c r="LVR13" s="22"/>
      <c r="LVS13" s="22"/>
      <c r="LVT13" s="22"/>
      <c r="LVU13" s="22"/>
      <c r="LVV13" s="22"/>
      <c r="LVW13" s="22"/>
      <c r="LVX13" s="22"/>
      <c r="LVY13" s="22"/>
      <c r="LVZ13" s="22"/>
      <c r="LWA13" s="22"/>
      <c r="LWB13" s="22"/>
      <c r="LWC13" s="22"/>
      <c r="LWD13" s="22"/>
      <c r="LWE13" s="22"/>
      <c r="LWF13" s="22"/>
      <c r="LWG13" s="22"/>
      <c r="LWH13" s="22"/>
      <c r="LWI13" s="22"/>
      <c r="LWJ13" s="22"/>
      <c r="LWK13" s="22"/>
      <c r="LWL13" s="22"/>
      <c r="LWM13" s="22"/>
      <c r="LWN13" s="22"/>
      <c r="LWO13" s="22"/>
      <c r="LWP13" s="22"/>
      <c r="LWQ13" s="22"/>
      <c r="LWR13" s="22"/>
      <c r="LWS13" s="22"/>
      <c r="LWT13" s="22"/>
      <c r="LWU13" s="22"/>
      <c r="LWV13" s="22"/>
      <c r="LWW13" s="22"/>
      <c r="LWX13" s="22"/>
      <c r="LWY13" s="22"/>
      <c r="LWZ13" s="22"/>
      <c r="LXA13" s="22"/>
      <c r="LXB13" s="22"/>
      <c r="LXC13" s="22"/>
      <c r="LXD13" s="22"/>
      <c r="LXE13" s="22"/>
      <c r="LXF13" s="22"/>
      <c r="LXG13" s="22"/>
      <c r="LXH13" s="22"/>
      <c r="LXI13" s="22"/>
      <c r="LXJ13" s="22"/>
      <c r="LXK13" s="22"/>
      <c r="LXL13" s="22"/>
      <c r="LXM13" s="22"/>
      <c r="LXN13" s="22"/>
      <c r="LXO13" s="22"/>
      <c r="LXP13" s="22"/>
      <c r="LXQ13" s="22"/>
      <c r="LXR13" s="22"/>
      <c r="LXS13" s="22"/>
      <c r="LXT13" s="22"/>
      <c r="LXU13" s="22"/>
      <c r="LXV13" s="22"/>
      <c r="LXW13" s="22"/>
      <c r="LXX13" s="22"/>
      <c r="LXY13" s="22"/>
      <c r="LXZ13" s="22"/>
      <c r="LYA13" s="22"/>
      <c r="LYB13" s="22"/>
      <c r="LYC13" s="22"/>
      <c r="LYD13" s="22"/>
      <c r="LYE13" s="22"/>
      <c r="LYF13" s="22"/>
      <c r="LYG13" s="22"/>
      <c r="LYH13" s="22"/>
      <c r="LYI13" s="22"/>
      <c r="LYJ13" s="22"/>
      <c r="LYK13" s="22"/>
      <c r="LYL13" s="22"/>
      <c r="LYM13" s="22"/>
      <c r="LYN13" s="22"/>
      <c r="LYO13" s="22"/>
      <c r="LYP13" s="22"/>
      <c r="LYQ13" s="22"/>
      <c r="LYR13" s="22"/>
      <c r="LYS13" s="22"/>
      <c r="LYT13" s="22"/>
      <c r="LYU13" s="22"/>
      <c r="LYV13" s="22"/>
      <c r="LYW13" s="22"/>
      <c r="LYX13" s="22"/>
      <c r="LYY13" s="22"/>
      <c r="LYZ13" s="22"/>
      <c r="LZA13" s="22"/>
      <c r="LZB13" s="22"/>
      <c r="LZC13" s="22"/>
      <c r="LZD13" s="22"/>
      <c r="LZE13" s="22"/>
      <c r="LZF13" s="22"/>
      <c r="LZG13" s="22"/>
      <c r="LZH13" s="22"/>
      <c r="LZI13" s="22"/>
      <c r="LZJ13" s="22"/>
      <c r="LZK13" s="22"/>
      <c r="LZL13" s="22"/>
      <c r="LZM13" s="22"/>
      <c r="LZN13" s="22"/>
      <c r="LZO13" s="22"/>
      <c r="LZP13" s="22"/>
      <c r="LZQ13" s="22"/>
      <c r="LZR13" s="22"/>
      <c r="LZS13" s="22"/>
      <c r="LZT13" s="22"/>
      <c r="LZU13" s="22"/>
      <c r="LZV13" s="22"/>
      <c r="LZW13" s="22"/>
      <c r="LZX13" s="22"/>
      <c r="LZY13" s="22"/>
      <c r="LZZ13" s="22"/>
      <c r="MAA13" s="22"/>
      <c r="MAB13" s="22"/>
      <c r="MAC13" s="22"/>
      <c r="MAD13" s="22"/>
      <c r="MAE13" s="22"/>
      <c r="MAF13" s="22"/>
      <c r="MAG13" s="22"/>
      <c r="MAH13" s="22"/>
      <c r="MAI13" s="22"/>
      <c r="MAJ13" s="22"/>
      <c r="MAK13" s="22"/>
      <c r="MAL13" s="22"/>
      <c r="MAM13" s="22"/>
      <c r="MAN13" s="22"/>
      <c r="MAO13" s="22"/>
      <c r="MAP13" s="22"/>
      <c r="MAQ13" s="22"/>
      <c r="MAR13" s="22"/>
      <c r="MAS13" s="22"/>
      <c r="MAT13" s="22"/>
      <c r="MAU13" s="22"/>
      <c r="MAV13" s="22"/>
      <c r="MAW13" s="22"/>
      <c r="MAX13" s="22"/>
      <c r="MAY13" s="22"/>
      <c r="MAZ13" s="22"/>
      <c r="MBA13" s="22"/>
      <c r="MBB13" s="22"/>
      <c r="MBC13" s="22"/>
      <c r="MBD13" s="22"/>
      <c r="MBE13" s="22"/>
      <c r="MBF13" s="22"/>
      <c r="MBG13" s="22"/>
      <c r="MBH13" s="22"/>
      <c r="MBI13" s="22"/>
      <c r="MBJ13" s="22"/>
      <c r="MBK13" s="22"/>
      <c r="MBL13" s="22"/>
      <c r="MBM13" s="22"/>
      <c r="MBN13" s="22"/>
      <c r="MBO13" s="22"/>
      <c r="MBP13" s="22"/>
      <c r="MBQ13" s="22"/>
      <c r="MBR13" s="22"/>
      <c r="MBS13" s="22"/>
      <c r="MBT13" s="22"/>
      <c r="MBU13" s="22"/>
      <c r="MBV13" s="22"/>
      <c r="MBW13" s="22"/>
      <c r="MBX13" s="22"/>
      <c r="MBY13" s="22"/>
      <c r="MBZ13" s="22"/>
      <c r="MCA13" s="22"/>
      <c r="MCB13" s="22"/>
      <c r="MCC13" s="22"/>
      <c r="MCD13" s="22"/>
      <c r="MCE13" s="22"/>
      <c r="MCF13" s="22"/>
      <c r="MCG13" s="22"/>
      <c r="MCH13" s="22"/>
      <c r="MCI13" s="22"/>
      <c r="MCJ13" s="22"/>
      <c r="MCK13" s="22"/>
      <c r="MCL13" s="22"/>
      <c r="MCM13" s="22"/>
      <c r="MCN13" s="22"/>
      <c r="MCO13" s="22"/>
      <c r="MCP13" s="22"/>
      <c r="MCQ13" s="22"/>
      <c r="MCR13" s="22"/>
      <c r="MCS13" s="22"/>
      <c r="MCT13" s="22"/>
      <c r="MCU13" s="22"/>
      <c r="MCV13" s="22"/>
      <c r="MCW13" s="22"/>
      <c r="MCX13" s="22"/>
      <c r="MCY13" s="22"/>
      <c r="MCZ13" s="22"/>
      <c r="MDA13" s="22"/>
      <c r="MDB13" s="22"/>
      <c r="MDC13" s="22"/>
      <c r="MDD13" s="22"/>
      <c r="MDE13" s="22"/>
      <c r="MDF13" s="22"/>
      <c r="MDG13" s="22"/>
      <c r="MDH13" s="22"/>
      <c r="MDI13" s="22"/>
      <c r="MDJ13" s="22"/>
      <c r="MDK13" s="22"/>
      <c r="MDL13" s="22"/>
      <c r="MDM13" s="22"/>
      <c r="MDN13" s="22"/>
      <c r="MDO13" s="22"/>
      <c r="MDP13" s="22"/>
      <c r="MDQ13" s="22"/>
      <c r="MDR13" s="22"/>
      <c r="MDS13" s="22"/>
      <c r="MDT13" s="22"/>
      <c r="MDU13" s="22"/>
      <c r="MDV13" s="22"/>
      <c r="MDW13" s="22"/>
      <c r="MDX13" s="22"/>
      <c r="MDY13" s="22"/>
      <c r="MDZ13" s="22"/>
      <c r="MEA13" s="22"/>
      <c r="MEB13" s="22"/>
      <c r="MEC13" s="22"/>
      <c r="MED13" s="22"/>
      <c r="MEE13" s="22"/>
      <c r="MEF13" s="22"/>
      <c r="MEG13" s="22"/>
      <c r="MEH13" s="22"/>
      <c r="MEI13" s="22"/>
      <c r="MEJ13" s="22"/>
      <c r="MEK13" s="22"/>
      <c r="MEL13" s="22"/>
      <c r="MEM13" s="22"/>
      <c r="MEN13" s="22"/>
      <c r="MEO13" s="22"/>
      <c r="MEP13" s="22"/>
      <c r="MEQ13" s="22"/>
      <c r="MER13" s="22"/>
      <c r="MES13" s="22"/>
      <c r="MET13" s="22"/>
      <c r="MEU13" s="22"/>
      <c r="MEV13" s="22"/>
      <c r="MEW13" s="22"/>
      <c r="MEX13" s="22"/>
      <c r="MEY13" s="22"/>
      <c r="MEZ13" s="22"/>
      <c r="MFA13" s="22"/>
      <c r="MFB13" s="22"/>
      <c r="MFC13" s="22"/>
      <c r="MFD13" s="22"/>
      <c r="MFE13" s="22"/>
      <c r="MFF13" s="22"/>
      <c r="MFG13" s="22"/>
      <c r="MFH13" s="22"/>
      <c r="MFI13" s="22"/>
      <c r="MFJ13" s="22"/>
      <c r="MFK13" s="22"/>
      <c r="MFL13" s="22"/>
      <c r="MFM13" s="22"/>
      <c r="MFN13" s="22"/>
      <c r="MFO13" s="22"/>
      <c r="MFP13" s="22"/>
      <c r="MFQ13" s="22"/>
      <c r="MFR13" s="22"/>
      <c r="MFS13" s="22"/>
      <c r="MFT13" s="22"/>
      <c r="MFU13" s="22"/>
      <c r="MFV13" s="22"/>
      <c r="MFW13" s="22"/>
      <c r="MFX13" s="22"/>
      <c r="MFY13" s="22"/>
      <c r="MFZ13" s="22"/>
      <c r="MGA13" s="22"/>
      <c r="MGB13" s="22"/>
      <c r="MGC13" s="22"/>
      <c r="MGD13" s="22"/>
      <c r="MGE13" s="22"/>
      <c r="MGF13" s="22"/>
      <c r="MGG13" s="22"/>
      <c r="MGH13" s="22"/>
      <c r="MGI13" s="22"/>
      <c r="MGJ13" s="22"/>
      <c r="MGK13" s="22"/>
      <c r="MGL13" s="22"/>
      <c r="MGM13" s="22"/>
      <c r="MGN13" s="22"/>
      <c r="MGO13" s="22"/>
      <c r="MGP13" s="22"/>
      <c r="MGQ13" s="22"/>
      <c r="MGR13" s="22"/>
      <c r="MGS13" s="22"/>
      <c r="MGT13" s="22"/>
      <c r="MGU13" s="22"/>
      <c r="MGV13" s="22"/>
      <c r="MGW13" s="22"/>
      <c r="MGX13" s="22"/>
      <c r="MGY13" s="22"/>
      <c r="MGZ13" s="22"/>
      <c r="MHA13" s="22"/>
      <c r="MHB13" s="22"/>
      <c r="MHC13" s="22"/>
      <c r="MHD13" s="22"/>
      <c r="MHE13" s="22"/>
      <c r="MHF13" s="22"/>
      <c r="MHG13" s="22"/>
      <c r="MHH13" s="22"/>
      <c r="MHI13" s="22"/>
      <c r="MHJ13" s="22"/>
      <c r="MHK13" s="22"/>
      <c r="MHL13" s="22"/>
      <c r="MHM13" s="22"/>
      <c r="MHN13" s="22"/>
      <c r="MHO13" s="22"/>
      <c r="MHP13" s="22"/>
      <c r="MHQ13" s="22"/>
      <c r="MHR13" s="22"/>
      <c r="MHS13" s="22"/>
      <c r="MHT13" s="22"/>
      <c r="MHU13" s="22"/>
      <c r="MHV13" s="22"/>
      <c r="MHW13" s="22"/>
      <c r="MHX13" s="22"/>
      <c r="MHY13" s="22"/>
      <c r="MHZ13" s="22"/>
      <c r="MIA13" s="22"/>
      <c r="MIB13" s="22"/>
      <c r="MIC13" s="22"/>
      <c r="MID13" s="22"/>
      <c r="MIE13" s="22"/>
      <c r="MIF13" s="22"/>
      <c r="MIG13" s="22"/>
      <c r="MIH13" s="22"/>
      <c r="MII13" s="22"/>
      <c r="MIJ13" s="22"/>
      <c r="MIK13" s="22"/>
      <c r="MIL13" s="22"/>
      <c r="MIM13" s="22"/>
      <c r="MIN13" s="22"/>
      <c r="MIO13" s="22"/>
      <c r="MIP13" s="22"/>
      <c r="MIQ13" s="22"/>
      <c r="MIR13" s="22"/>
      <c r="MIS13" s="22"/>
      <c r="MIT13" s="22"/>
      <c r="MIU13" s="22"/>
      <c r="MIV13" s="22"/>
      <c r="MIW13" s="22"/>
      <c r="MIX13" s="22"/>
      <c r="MIY13" s="22"/>
      <c r="MIZ13" s="22"/>
      <c r="MJA13" s="22"/>
      <c r="MJB13" s="22"/>
      <c r="MJC13" s="22"/>
      <c r="MJD13" s="22"/>
      <c r="MJE13" s="22"/>
      <c r="MJF13" s="22"/>
      <c r="MJG13" s="22"/>
      <c r="MJH13" s="22"/>
      <c r="MJI13" s="22"/>
      <c r="MJJ13" s="22"/>
      <c r="MJK13" s="22"/>
      <c r="MJL13" s="22"/>
      <c r="MJM13" s="22"/>
      <c r="MJN13" s="22"/>
      <c r="MJO13" s="22"/>
      <c r="MJP13" s="22"/>
      <c r="MJQ13" s="22"/>
      <c r="MJR13" s="22"/>
      <c r="MJS13" s="22"/>
      <c r="MJT13" s="22"/>
      <c r="MJU13" s="22"/>
      <c r="MJV13" s="22"/>
      <c r="MJW13" s="22"/>
      <c r="MJX13" s="22"/>
      <c r="MJY13" s="22"/>
      <c r="MJZ13" s="22"/>
      <c r="MKA13" s="22"/>
      <c r="MKB13" s="22"/>
      <c r="MKC13" s="22"/>
      <c r="MKD13" s="22"/>
      <c r="MKE13" s="22"/>
      <c r="MKF13" s="22"/>
      <c r="MKG13" s="22"/>
      <c r="MKH13" s="22"/>
      <c r="MKI13" s="22"/>
      <c r="MKJ13" s="22"/>
      <c r="MKK13" s="22"/>
      <c r="MKL13" s="22"/>
      <c r="MKM13" s="22"/>
      <c r="MKN13" s="22"/>
      <c r="MKO13" s="22"/>
      <c r="MKP13" s="22"/>
      <c r="MKQ13" s="22"/>
      <c r="MKR13" s="22"/>
      <c r="MKS13" s="22"/>
      <c r="MKT13" s="22"/>
      <c r="MKU13" s="22"/>
      <c r="MKV13" s="22"/>
      <c r="MKW13" s="22"/>
      <c r="MKX13" s="22"/>
      <c r="MKY13" s="22"/>
      <c r="MKZ13" s="22"/>
      <c r="MLA13" s="22"/>
      <c r="MLB13" s="22"/>
      <c r="MLC13" s="22"/>
      <c r="MLD13" s="22"/>
      <c r="MLE13" s="22"/>
      <c r="MLF13" s="22"/>
      <c r="MLG13" s="22"/>
      <c r="MLH13" s="22"/>
      <c r="MLI13" s="22"/>
      <c r="MLJ13" s="22"/>
      <c r="MLK13" s="22"/>
      <c r="MLL13" s="22"/>
      <c r="MLM13" s="22"/>
      <c r="MLN13" s="22"/>
      <c r="MLO13" s="22"/>
      <c r="MLP13" s="22"/>
      <c r="MLQ13" s="22"/>
      <c r="MLR13" s="22"/>
      <c r="MLS13" s="22"/>
      <c r="MLT13" s="22"/>
      <c r="MLU13" s="22"/>
      <c r="MLV13" s="22"/>
      <c r="MLW13" s="22"/>
      <c r="MLX13" s="22"/>
      <c r="MLY13" s="22"/>
      <c r="MLZ13" s="22"/>
      <c r="MMA13" s="22"/>
      <c r="MMB13" s="22"/>
      <c r="MMC13" s="22"/>
      <c r="MMD13" s="22"/>
      <c r="MME13" s="22"/>
      <c r="MMF13" s="22"/>
      <c r="MMG13" s="22"/>
      <c r="MMH13" s="22"/>
      <c r="MMI13" s="22"/>
      <c r="MMJ13" s="22"/>
      <c r="MMK13" s="22"/>
      <c r="MML13" s="22"/>
      <c r="MMM13" s="22"/>
      <c r="MMN13" s="22"/>
      <c r="MMO13" s="22"/>
      <c r="MMP13" s="22"/>
      <c r="MMQ13" s="22"/>
      <c r="MMR13" s="22"/>
      <c r="MMS13" s="22"/>
      <c r="MMT13" s="22"/>
      <c r="MMU13" s="22"/>
      <c r="MMV13" s="22"/>
      <c r="MMW13" s="22"/>
      <c r="MMX13" s="22"/>
      <c r="MMY13" s="22"/>
      <c r="MMZ13" s="22"/>
      <c r="MNA13" s="22"/>
      <c r="MNB13" s="22"/>
      <c r="MNC13" s="22"/>
      <c r="MND13" s="22"/>
      <c r="MNE13" s="22"/>
      <c r="MNF13" s="22"/>
      <c r="MNG13" s="22"/>
      <c r="MNH13" s="22"/>
      <c r="MNI13" s="22"/>
      <c r="MNJ13" s="22"/>
      <c r="MNK13" s="22"/>
      <c r="MNL13" s="22"/>
      <c r="MNM13" s="22"/>
      <c r="MNN13" s="22"/>
      <c r="MNO13" s="22"/>
      <c r="MNP13" s="22"/>
      <c r="MNQ13" s="22"/>
      <c r="MNR13" s="22"/>
      <c r="MNS13" s="22"/>
      <c r="MNT13" s="22"/>
      <c r="MNU13" s="22"/>
      <c r="MNV13" s="22"/>
      <c r="MNW13" s="22"/>
      <c r="MNX13" s="22"/>
      <c r="MNY13" s="22"/>
      <c r="MNZ13" s="22"/>
      <c r="MOA13" s="22"/>
      <c r="MOB13" s="22"/>
      <c r="MOC13" s="22"/>
      <c r="MOD13" s="22"/>
      <c r="MOE13" s="22"/>
      <c r="MOF13" s="22"/>
      <c r="MOG13" s="22"/>
      <c r="MOH13" s="22"/>
      <c r="MOI13" s="22"/>
      <c r="MOJ13" s="22"/>
      <c r="MOK13" s="22"/>
      <c r="MOL13" s="22"/>
      <c r="MOM13" s="22"/>
      <c r="MON13" s="22"/>
      <c r="MOO13" s="22"/>
      <c r="MOP13" s="22"/>
      <c r="MOQ13" s="22"/>
      <c r="MOR13" s="22"/>
      <c r="MOS13" s="22"/>
      <c r="MOT13" s="22"/>
      <c r="MOU13" s="22"/>
      <c r="MOV13" s="22"/>
      <c r="MOW13" s="22"/>
      <c r="MOX13" s="22"/>
      <c r="MOY13" s="22"/>
      <c r="MOZ13" s="22"/>
      <c r="MPA13" s="22"/>
      <c r="MPB13" s="22"/>
      <c r="MPC13" s="22"/>
      <c r="MPD13" s="22"/>
      <c r="MPE13" s="22"/>
      <c r="MPF13" s="22"/>
      <c r="MPG13" s="22"/>
      <c r="MPH13" s="22"/>
      <c r="MPI13" s="22"/>
      <c r="MPJ13" s="22"/>
      <c r="MPK13" s="22"/>
      <c r="MPL13" s="22"/>
      <c r="MPM13" s="22"/>
      <c r="MPN13" s="22"/>
      <c r="MPO13" s="22"/>
      <c r="MPP13" s="22"/>
      <c r="MPQ13" s="22"/>
      <c r="MPR13" s="22"/>
      <c r="MPS13" s="22"/>
      <c r="MPT13" s="22"/>
      <c r="MPU13" s="22"/>
      <c r="MPV13" s="22"/>
      <c r="MPW13" s="22"/>
      <c r="MPX13" s="22"/>
      <c r="MPY13" s="22"/>
      <c r="MPZ13" s="22"/>
      <c r="MQA13" s="22"/>
      <c r="MQB13" s="22"/>
      <c r="MQC13" s="22"/>
      <c r="MQD13" s="22"/>
      <c r="MQE13" s="22"/>
      <c r="MQF13" s="22"/>
      <c r="MQG13" s="22"/>
      <c r="MQH13" s="22"/>
      <c r="MQI13" s="22"/>
      <c r="MQJ13" s="22"/>
      <c r="MQK13" s="22"/>
      <c r="MQL13" s="22"/>
      <c r="MQM13" s="22"/>
      <c r="MQN13" s="22"/>
      <c r="MQO13" s="22"/>
      <c r="MQP13" s="22"/>
      <c r="MQQ13" s="22"/>
      <c r="MQR13" s="22"/>
      <c r="MQS13" s="22"/>
      <c r="MQT13" s="22"/>
      <c r="MQU13" s="22"/>
      <c r="MQV13" s="22"/>
      <c r="MQW13" s="22"/>
      <c r="MQX13" s="22"/>
      <c r="MQY13" s="22"/>
      <c r="MQZ13" s="22"/>
      <c r="MRA13" s="22"/>
      <c r="MRB13" s="22"/>
      <c r="MRC13" s="22"/>
      <c r="MRD13" s="22"/>
      <c r="MRE13" s="22"/>
      <c r="MRF13" s="22"/>
      <c r="MRG13" s="22"/>
      <c r="MRH13" s="22"/>
      <c r="MRI13" s="22"/>
      <c r="MRJ13" s="22"/>
      <c r="MRK13" s="22"/>
      <c r="MRL13" s="22"/>
      <c r="MRM13" s="22"/>
      <c r="MRN13" s="22"/>
      <c r="MRO13" s="22"/>
      <c r="MRP13" s="22"/>
      <c r="MRQ13" s="22"/>
      <c r="MRR13" s="22"/>
      <c r="MRS13" s="22"/>
      <c r="MRT13" s="22"/>
      <c r="MRU13" s="22"/>
      <c r="MRV13" s="22"/>
      <c r="MRW13" s="22"/>
      <c r="MRX13" s="22"/>
      <c r="MRY13" s="22"/>
      <c r="MRZ13" s="22"/>
      <c r="MSA13" s="22"/>
      <c r="MSB13" s="22"/>
      <c r="MSC13" s="22"/>
      <c r="MSD13" s="22"/>
      <c r="MSE13" s="22"/>
      <c r="MSF13" s="22"/>
      <c r="MSG13" s="22"/>
      <c r="MSH13" s="22"/>
      <c r="MSI13" s="22"/>
      <c r="MSJ13" s="22"/>
      <c r="MSK13" s="22"/>
      <c r="MSL13" s="22"/>
      <c r="MSM13" s="22"/>
      <c r="MSN13" s="22"/>
      <c r="MSO13" s="22"/>
      <c r="MSP13" s="22"/>
      <c r="MSQ13" s="22"/>
      <c r="MSR13" s="22"/>
      <c r="MSS13" s="22"/>
      <c r="MST13" s="22"/>
      <c r="MSU13" s="22"/>
      <c r="MSV13" s="22"/>
      <c r="MSW13" s="22"/>
      <c r="MSX13" s="22"/>
      <c r="MSY13" s="22"/>
      <c r="MSZ13" s="22"/>
      <c r="MTA13" s="22"/>
      <c r="MTB13" s="22"/>
      <c r="MTC13" s="22"/>
      <c r="MTD13" s="22"/>
      <c r="MTE13" s="22"/>
      <c r="MTF13" s="22"/>
      <c r="MTG13" s="22"/>
      <c r="MTH13" s="22"/>
      <c r="MTI13" s="22"/>
      <c r="MTJ13" s="22"/>
      <c r="MTK13" s="22"/>
      <c r="MTL13" s="22"/>
      <c r="MTM13" s="22"/>
      <c r="MTN13" s="22"/>
      <c r="MTO13" s="22"/>
      <c r="MTP13" s="22"/>
      <c r="MTQ13" s="22"/>
      <c r="MTR13" s="22"/>
      <c r="MTS13" s="22"/>
      <c r="MTT13" s="22"/>
      <c r="MTU13" s="22"/>
      <c r="MTV13" s="22"/>
      <c r="MTW13" s="22"/>
      <c r="MTX13" s="22"/>
      <c r="MTY13" s="22"/>
      <c r="MTZ13" s="22"/>
      <c r="MUA13" s="22"/>
      <c r="MUB13" s="22"/>
      <c r="MUC13" s="22"/>
      <c r="MUD13" s="22"/>
      <c r="MUE13" s="22"/>
      <c r="MUF13" s="22"/>
      <c r="MUG13" s="22"/>
      <c r="MUH13" s="22"/>
      <c r="MUI13" s="22"/>
      <c r="MUJ13" s="22"/>
      <c r="MUK13" s="22"/>
      <c r="MUL13" s="22"/>
      <c r="MUM13" s="22"/>
      <c r="MUN13" s="22"/>
      <c r="MUO13" s="22"/>
      <c r="MUP13" s="22"/>
      <c r="MUQ13" s="22"/>
      <c r="MUR13" s="22"/>
      <c r="MUS13" s="22"/>
      <c r="MUT13" s="22"/>
      <c r="MUU13" s="22"/>
      <c r="MUV13" s="22"/>
      <c r="MUW13" s="22"/>
      <c r="MUX13" s="22"/>
      <c r="MUY13" s="22"/>
      <c r="MUZ13" s="22"/>
      <c r="MVA13" s="22"/>
      <c r="MVB13" s="22"/>
      <c r="MVC13" s="22"/>
      <c r="MVD13" s="22"/>
      <c r="MVE13" s="22"/>
      <c r="MVF13" s="22"/>
      <c r="MVG13" s="22"/>
      <c r="MVH13" s="22"/>
      <c r="MVI13" s="22"/>
      <c r="MVJ13" s="22"/>
      <c r="MVK13" s="22"/>
      <c r="MVL13" s="22"/>
      <c r="MVM13" s="22"/>
      <c r="MVN13" s="22"/>
      <c r="MVO13" s="22"/>
      <c r="MVP13" s="22"/>
      <c r="MVQ13" s="22"/>
      <c r="MVR13" s="22"/>
      <c r="MVS13" s="22"/>
      <c r="MVT13" s="22"/>
      <c r="MVU13" s="22"/>
      <c r="MVV13" s="22"/>
      <c r="MVW13" s="22"/>
      <c r="MVX13" s="22"/>
      <c r="MVY13" s="22"/>
      <c r="MVZ13" s="22"/>
      <c r="MWA13" s="22"/>
      <c r="MWB13" s="22"/>
      <c r="MWC13" s="22"/>
      <c r="MWD13" s="22"/>
      <c r="MWE13" s="22"/>
      <c r="MWF13" s="22"/>
      <c r="MWG13" s="22"/>
      <c r="MWH13" s="22"/>
      <c r="MWI13" s="22"/>
      <c r="MWJ13" s="22"/>
      <c r="MWK13" s="22"/>
      <c r="MWL13" s="22"/>
      <c r="MWM13" s="22"/>
      <c r="MWN13" s="22"/>
      <c r="MWO13" s="22"/>
      <c r="MWP13" s="22"/>
      <c r="MWQ13" s="22"/>
      <c r="MWR13" s="22"/>
      <c r="MWS13" s="22"/>
      <c r="MWT13" s="22"/>
      <c r="MWU13" s="22"/>
      <c r="MWV13" s="22"/>
      <c r="MWW13" s="22"/>
      <c r="MWX13" s="22"/>
      <c r="MWY13" s="22"/>
      <c r="MWZ13" s="22"/>
      <c r="MXA13" s="22"/>
      <c r="MXB13" s="22"/>
      <c r="MXC13" s="22"/>
      <c r="MXD13" s="22"/>
      <c r="MXE13" s="22"/>
      <c r="MXF13" s="22"/>
      <c r="MXG13" s="22"/>
      <c r="MXH13" s="22"/>
      <c r="MXI13" s="22"/>
      <c r="MXJ13" s="22"/>
      <c r="MXK13" s="22"/>
      <c r="MXL13" s="22"/>
      <c r="MXM13" s="22"/>
      <c r="MXN13" s="22"/>
      <c r="MXO13" s="22"/>
      <c r="MXP13" s="22"/>
      <c r="MXQ13" s="22"/>
      <c r="MXR13" s="22"/>
      <c r="MXS13" s="22"/>
      <c r="MXT13" s="22"/>
      <c r="MXU13" s="22"/>
      <c r="MXV13" s="22"/>
      <c r="MXW13" s="22"/>
      <c r="MXX13" s="22"/>
      <c r="MXY13" s="22"/>
      <c r="MXZ13" s="22"/>
      <c r="MYA13" s="22"/>
      <c r="MYB13" s="22"/>
      <c r="MYC13" s="22"/>
      <c r="MYD13" s="22"/>
      <c r="MYE13" s="22"/>
      <c r="MYF13" s="22"/>
      <c r="MYG13" s="22"/>
      <c r="MYH13" s="22"/>
      <c r="MYI13" s="22"/>
      <c r="MYJ13" s="22"/>
      <c r="MYK13" s="22"/>
      <c r="MYL13" s="22"/>
      <c r="MYM13" s="22"/>
      <c r="MYN13" s="22"/>
      <c r="MYO13" s="22"/>
      <c r="MYP13" s="22"/>
      <c r="MYQ13" s="22"/>
      <c r="MYR13" s="22"/>
      <c r="MYS13" s="22"/>
      <c r="MYT13" s="22"/>
      <c r="MYU13" s="22"/>
      <c r="MYV13" s="22"/>
      <c r="MYW13" s="22"/>
      <c r="MYX13" s="22"/>
      <c r="MYY13" s="22"/>
      <c r="MYZ13" s="22"/>
      <c r="MZA13" s="22"/>
      <c r="MZB13" s="22"/>
      <c r="MZC13" s="22"/>
      <c r="MZD13" s="22"/>
      <c r="MZE13" s="22"/>
      <c r="MZF13" s="22"/>
      <c r="MZG13" s="22"/>
      <c r="MZH13" s="22"/>
      <c r="MZI13" s="22"/>
      <c r="MZJ13" s="22"/>
      <c r="MZK13" s="22"/>
      <c r="MZL13" s="22"/>
      <c r="MZM13" s="22"/>
      <c r="MZN13" s="22"/>
      <c r="MZO13" s="22"/>
      <c r="MZP13" s="22"/>
      <c r="MZQ13" s="22"/>
      <c r="MZR13" s="22"/>
      <c r="MZS13" s="22"/>
      <c r="MZT13" s="22"/>
      <c r="MZU13" s="22"/>
      <c r="MZV13" s="22"/>
      <c r="MZW13" s="22"/>
      <c r="MZX13" s="22"/>
      <c r="MZY13" s="22"/>
      <c r="MZZ13" s="22"/>
      <c r="NAA13" s="22"/>
      <c r="NAB13" s="22"/>
      <c r="NAC13" s="22"/>
      <c r="NAD13" s="22"/>
      <c r="NAE13" s="22"/>
      <c r="NAF13" s="22"/>
      <c r="NAG13" s="22"/>
      <c r="NAH13" s="22"/>
      <c r="NAI13" s="22"/>
      <c r="NAJ13" s="22"/>
      <c r="NAK13" s="22"/>
      <c r="NAL13" s="22"/>
      <c r="NAM13" s="22"/>
      <c r="NAN13" s="22"/>
      <c r="NAO13" s="22"/>
      <c r="NAP13" s="22"/>
      <c r="NAQ13" s="22"/>
      <c r="NAR13" s="22"/>
      <c r="NAS13" s="22"/>
      <c r="NAT13" s="22"/>
      <c r="NAU13" s="22"/>
      <c r="NAV13" s="22"/>
      <c r="NAW13" s="22"/>
      <c r="NAX13" s="22"/>
      <c r="NAY13" s="22"/>
      <c r="NAZ13" s="22"/>
      <c r="NBA13" s="22"/>
      <c r="NBB13" s="22"/>
      <c r="NBC13" s="22"/>
      <c r="NBD13" s="22"/>
      <c r="NBE13" s="22"/>
      <c r="NBF13" s="22"/>
      <c r="NBG13" s="22"/>
      <c r="NBH13" s="22"/>
      <c r="NBI13" s="22"/>
      <c r="NBJ13" s="22"/>
      <c r="NBK13" s="22"/>
      <c r="NBL13" s="22"/>
      <c r="NBM13" s="22"/>
      <c r="NBN13" s="22"/>
      <c r="NBO13" s="22"/>
      <c r="NBP13" s="22"/>
      <c r="NBQ13" s="22"/>
      <c r="NBR13" s="22"/>
      <c r="NBS13" s="22"/>
      <c r="NBT13" s="22"/>
      <c r="NBU13" s="22"/>
      <c r="NBV13" s="22"/>
      <c r="NBW13" s="22"/>
      <c r="NBX13" s="22"/>
      <c r="NBY13" s="22"/>
      <c r="NBZ13" s="22"/>
      <c r="NCA13" s="22"/>
      <c r="NCB13" s="22"/>
      <c r="NCC13" s="22"/>
      <c r="NCD13" s="22"/>
      <c r="NCE13" s="22"/>
      <c r="NCF13" s="22"/>
      <c r="NCG13" s="22"/>
      <c r="NCH13" s="22"/>
      <c r="NCI13" s="22"/>
      <c r="NCJ13" s="22"/>
      <c r="NCK13" s="22"/>
      <c r="NCL13" s="22"/>
      <c r="NCM13" s="22"/>
      <c r="NCN13" s="22"/>
      <c r="NCO13" s="22"/>
      <c r="NCP13" s="22"/>
      <c r="NCQ13" s="22"/>
      <c r="NCR13" s="22"/>
      <c r="NCS13" s="22"/>
      <c r="NCT13" s="22"/>
      <c r="NCU13" s="22"/>
      <c r="NCV13" s="22"/>
      <c r="NCW13" s="22"/>
      <c r="NCX13" s="22"/>
      <c r="NCY13" s="22"/>
      <c r="NCZ13" s="22"/>
      <c r="NDA13" s="22"/>
      <c r="NDB13" s="22"/>
      <c r="NDC13" s="22"/>
      <c r="NDD13" s="22"/>
      <c r="NDE13" s="22"/>
      <c r="NDF13" s="22"/>
      <c r="NDG13" s="22"/>
      <c r="NDH13" s="22"/>
      <c r="NDI13" s="22"/>
      <c r="NDJ13" s="22"/>
      <c r="NDK13" s="22"/>
      <c r="NDL13" s="22"/>
      <c r="NDM13" s="22"/>
      <c r="NDN13" s="22"/>
      <c r="NDO13" s="22"/>
      <c r="NDP13" s="22"/>
      <c r="NDQ13" s="22"/>
      <c r="NDR13" s="22"/>
      <c r="NDS13" s="22"/>
      <c r="NDT13" s="22"/>
      <c r="NDU13" s="22"/>
      <c r="NDV13" s="22"/>
      <c r="NDW13" s="22"/>
      <c r="NDX13" s="22"/>
      <c r="NDY13" s="22"/>
      <c r="NDZ13" s="22"/>
      <c r="NEA13" s="22"/>
      <c r="NEB13" s="22"/>
      <c r="NEC13" s="22"/>
      <c r="NED13" s="22"/>
      <c r="NEE13" s="22"/>
      <c r="NEF13" s="22"/>
      <c r="NEG13" s="22"/>
      <c r="NEH13" s="22"/>
      <c r="NEI13" s="22"/>
      <c r="NEJ13" s="22"/>
      <c r="NEK13" s="22"/>
      <c r="NEL13" s="22"/>
      <c r="NEM13" s="22"/>
      <c r="NEN13" s="22"/>
      <c r="NEO13" s="22"/>
      <c r="NEP13" s="22"/>
      <c r="NEQ13" s="22"/>
      <c r="NER13" s="22"/>
      <c r="NES13" s="22"/>
      <c r="NET13" s="22"/>
      <c r="NEU13" s="22"/>
      <c r="NEV13" s="22"/>
      <c r="NEW13" s="22"/>
      <c r="NEX13" s="22"/>
      <c r="NEY13" s="22"/>
      <c r="NEZ13" s="22"/>
      <c r="NFA13" s="22"/>
      <c r="NFB13" s="22"/>
      <c r="NFC13" s="22"/>
      <c r="NFD13" s="22"/>
      <c r="NFE13" s="22"/>
      <c r="NFF13" s="22"/>
      <c r="NFG13" s="22"/>
      <c r="NFH13" s="22"/>
      <c r="NFI13" s="22"/>
      <c r="NFJ13" s="22"/>
      <c r="NFK13" s="22"/>
      <c r="NFL13" s="22"/>
      <c r="NFM13" s="22"/>
      <c r="NFN13" s="22"/>
      <c r="NFO13" s="22"/>
      <c r="NFP13" s="22"/>
      <c r="NFQ13" s="22"/>
      <c r="NFR13" s="22"/>
      <c r="NFS13" s="22"/>
      <c r="NFT13" s="22"/>
      <c r="NFU13" s="22"/>
      <c r="NFV13" s="22"/>
      <c r="NFW13" s="22"/>
      <c r="NFX13" s="22"/>
      <c r="NFY13" s="22"/>
      <c r="NFZ13" s="22"/>
      <c r="NGA13" s="22"/>
      <c r="NGB13" s="22"/>
      <c r="NGC13" s="22"/>
      <c r="NGD13" s="22"/>
      <c r="NGE13" s="22"/>
      <c r="NGF13" s="22"/>
      <c r="NGG13" s="22"/>
      <c r="NGH13" s="22"/>
      <c r="NGI13" s="22"/>
      <c r="NGJ13" s="22"/>
      <c r="NGK13" s="22"/>
      <c r="NGL13" s="22"/>
      <c r="NGM13" s="22"/>
      <c r="NGN13" s="22"/>
      <c r="NGO13" s="22"/>
      <c r="NGP13" s="22"/>
      <c r="NGQ13" s="22"/>
      <c r="NGR13" s="22"/>
      <c r="NGS13" s="22"/>
      <c r="NGT13" s="22"/>
      <c r="NGU13" s="22"/>
      <c r="NGV13" s="22"/>
      <c r="NGW13" s="22"/>
      <c r="NGX13" s="22"/>
      <c r="NGY13" s="22"/>
      <c r="NGZ13" s="22"/>
      <c r="NHA13" s="22"/>
      <c r="NHB13" s="22"/>
      <c r="NHC13" s="22"/>
      <c r="NHD13" s="22"/>
      <c r="NHE13" s="22"/>
      <c r="NHF13" s="22"/>
      <c r="NHG13" s="22"/>
      <c r="NHH13" s="22"/>
      <c r="NHI13" s="22"/>
      <c r="NHJ13" s="22"/>
      <c r="NHK13" s="22"/>
      <c r="NHL13" s="22"/>
      <c r="NHM13" s="22"/>
      <c r="NHN13" s="22"/>
      <c r="NHO13" s="22"/>
      <c r="NHP13" s="22"/>
      <c r="NHQ13" s="22"/>
      <c r="NHR13" s="22"/>
      <c r="NHS13" s="22"/>
      <c r="NHT13" s="22"/>
      <c r="NHU13" s="22"/>
      <c r="NHV13" s="22"/>
      <c r="NHW13" s="22"/>
      <c r="NHX13" s="22"/>
      <c r="NHY13" s="22"/>
      <c r="NHZ13" s="22"/>
      <c r="NIA13" s="22"/>
      <c r="NIB13" s="22"/>
      <c r="NIC13" s="22"/>
      <c r="NID13" s="22"/>
      <c r="NIE13" s="22"/>
      <c r="NIF13" s="22"/>
      <c r="NIG13" s="22"/>
      <c r="NIH13" s="22"/>
      <c r="NII13" s="22"/>
      <c r="NIJ13" s="22"/>
      <c r="NIK13" s="22"/>
      <c r="NIL13" s="22"/>
      <c r="NIM13" s="22"/>
      <c r="NIN13" s="22"/>
      <c r="NIO13" s="22"/>
      <c r="NIP13" s="22"/>
      <c r="NIQ13" s="22"/>
      <c r="NIR13" s="22"/>
      <c r="NIS13" s="22"/>
      <c r="NIT13" s="22"/>
      <c r="NIU13" s="22"/>
      <c r="NIV13" s="22"/>
      <c r="NIW13" s="22"/>
      <c r="NIX13" s="22"/>
      <c r="NIY13" s="22"/>
      <c r="NIZ13" s="22"/>
      <c r="NJA13" s="22"/>
      <c r="NJB13" s="22"/>
      <c r="NJC13" s="22"/>
      <c r="NJD13" s="22"/>
      <c r="NJE13" s="22"/>
      <c r="NJF13" s="22"/>
      <c r="NJG13" s="22"/>
      <c r="NJH13" s="22"/>
      <c r="NJI13" s="22"/>
      <c r="NJJ13" s="22"/>
      <c r="NJK13" s="22"/>
      <c r="NJL13" s="22"/>
      <c r="NJM13" s="22"/>
      <c r="NJN13" s="22"/>
      <c r="NJO13" s="22"/>
      <c r="NJP13" s="22"/>
      <c r="NJQ13" s="22"/>
      <c r="NJR13" s="22"/>
      <c r="NJS13" s="22"/>
      <c r="NJT13" s="22"/>
      <c r="NJU13" s="22"/>
      <c r="NJV13" s="22"/>
      <c r="NJW13" s="22"/>
      <c r="NJX13" s="22"/>
      <c r="NJY13" s="22"/>
      <c r="NJZ13" s="22"/>
      <c r="NKA13" s="22"/>
      <c r="NKB13" s="22"/>
      <c r="NKC13" s="22"/>
      <c r="NKD13" s="22"/>
      <c r="NKE13" s="22"/>
      <c r="NKF13" s="22"/>
      <c r="NKG13" s="22"/>
      <c r="NKH13" s="22"/>
      <c r="NKI13" s="22"/>
      <c r="NKJ13" s="22"/>
      <c r="NKK13" s="22"/>
      <c r="NKL13" s="22"/>
      <c r="NKM13" s="22"/>
      <c r="NKN13" s="22"/>
      <c r="NKO13" s="22"/>
      <c r="NKP13" s="22"/>
      <c r="NKQ13" s="22"/>
      <c r="NKR13" s="22"/>
      <c r="NKS13" s="22"/>
      <c r="NKT13" s="22"/>
      <c r="NKU13" s="22"/>
      <c r="NKV13" s="22"/>
      <c r="NKW13" s="22"/>
      <c r="NKX13" s="22"/>
      <c r="NKY13" s="22"/>
      <c r="NKZ13" s="22"/>
      <c r="NLA13" s="22"/>
      <c r="NLB13" s="22"/>
      <c r="NLC13" s="22"/>
      <c r="NLD13" s="22"/>
      <c r="NLE13" s="22"/>
      <c r="NLF13" s="22"/>
      <c r="NLG13" s="22"/>
      <c r="NLH13" s="22"/>
      <c r="NLI13" s="22"/>
      <c r="NLJ13" s="22"/>
      <c r="NLK13" s="22"/>
      <c r="NLL13" s="22"/>
      <c r="NLM13" s="22"/>
      <c r="NLN13" s="22"/>
      <c r="NLO13" s="22"/>
      <c r="NLP13" s="22"/>
      <c r="NLQ13" s="22"/>
      <c r="NLR13" s="22"/>
      <c r="NLS13" s="22"/>
      <c r="NLT13" s="22"/>
      <c r="NLU13" s="22"/>
      <c r="NLV13" s="22"/>
      <c r="NLW13" s="22"/>
      <c r="NLX13" s="22"/>
      <c r="NLY13" s="22"/>
      <c r="NLZ13" s="22"/>
      <c r="NMA13" s="22"/>
      <c r="NMB13" s="22"/>
      <c r="NMC13" s="22"/>
      <c r="NMD13" s="22"/>
      <c r="NME13" s="22"/>
      <c r="NMF13" s="22"/>
      <c r="NMG13" s="22"/>
      <c r="NMH13" s="22"/>
      <c r="NMI13" s="22"/>
      <c r="NMJ13" s="22"/>
      <c r="NMK13" s="22"/>
      <c r="NML13" s="22"/>
      <c r="NMM13" s="22"/>
      <c r="NMN13" s="22"/>
      <c r="NMO13" s="22"/>
      <c r="NMP13" s="22"/>
      <c r="NMQ13" s="22"/>
      <c r="NMR13" s="22"/>
      <c r="NMS13" s="22"/>
      <c r="NMT13" s="22"/>
      <c r="NMU13" s="22"/>
      <c r="NMV13" s="22"/>
      <c r="NMW13" s="22"/>
      <c r="NMX13" s="22"/>
      <c r="NMY13" s="22"/>
      <c r="NMZ13" s="22"/>
      <c r="NNA13" s="22"/>
      <c r="NNB13" s="22"/>
      <c r="NNC13" s="22"/>
      <c r="NND13" s="22"/>
      <c r="NNE13" s="22"/>
      <c r="NNF13" s="22"/>
      <c r="NNG13" s="22"/>
      <c r="NNH13" s="22"/>
      <c r="NNI13" s="22"/>
      <c r="NNJ13" s="22"/>
      <c r="NNK13" s="22"/>
      <c r="NNL13" s="22"/>
      <c r="NNM13" s="22"/>
      <c r="NNN13" s="22"/>
      <c r="NNO13" s="22"/>
      <c r="NNP13" s="22"/>
      <c r="NNQ13" s="22"/>
      <c r="NNR13" s="22"/>
      <c r="NNS13" s="22"/>
      <c r="NNT13" s="22"/>
      <c r="NNU13" s="22"/>
      <c r="NNV13" s="22"/>
      <c r="NNW13" s="22"/>
      <c r="NNX13" s="22"/>
      <c r="NNY13" s="22"/>
      <c r="NNZ13" s="22"/>
      <c r="NOA13" s="22"/>
      <c r="NOB13" s="22"/>
      <c r="NOC13" s="22"/>
      <c r="NOD13" s="22"/>
      <c r="NOE13" s="22"/>
      <c r="NOF13" s="22"/>
      <c r="NOG13" s="22"/>
      <c r="NOH13" s="22"/>
      <c r="NOI13" s="22"/>
      <c r="NOJ13" s="22"/>
      <c r="NOK13" s="22"/>
      <c r="NOL13" s="22"/>
      <c r="NOM13" s="22"/>
      <c r="NON13" s="22"/>
      <c r="NOO13" s="22"/>
      <c r="NOP13" s="22"/>
      <c r="NOQ13" s="22"/>
      <c r="NOR13" s="22"/>
      <c r="NOS13" s="22"/>
      <c r="NOT13" s="22"/>
      <c r="NOU13" s="22"/>
      <c r="NOV13" s="22"/>
      <c r="NOW13" s="22"/>
      <c r="NOX13" s="22"/>
      <c r="NOY13" s="22"/>
      <c r="NOZ13" s="22"/>
      <c r="NPA13" s="22"/>
      <c r="NPB13" s="22"/>
      <c r="NPC13" s="22"/>
      <c r="NPD13" s="22"/>
      <c r="NPE13" s="22"/>
      <c r="NPF13" s="22"/>
      <c r="NPG13" s="22"/>
      <c r="NPH13" s="22"/>
      <c r="NPI13" s="22"/>
      <c r="NPJ13" s="22"/>
      <c r="NPK13" s="22"/>
      <c r="NPL13" s="22"/>
      <c r="NPM13" s="22"/>
      <c r="NPN13" s="22"/>
      <c r="NPO13" s="22"/>
      <c r="NPP13" s="22"/>
      <c r="NPQ13" s="22"/>
      <c r="NPR13" s="22"/>
      <c r="NPS13" s="22"/>
      <c r="NPT13" s="22"/>
      <c r="NPU13" s="22"/>
      <c r="NPV13" s="22"/>
      <c r="NPW13" s="22"/>
      <c r="NPX13" s="22"/>
      <c r="NPY13" s="22"/>
      <c r="NPZ13" s="22"/>
      <c r="NQA13" s="22"/>
      <c r="NQB13" s="22"/>
      <c r="NQC13" s="22"/>
      <c r="NQD13" s="22"/>
      <c r="NQE13" s="22"/>
      <c r="NQF13" s="22"/>
      <c r="NQG13" s="22"/>
      <c r="NQH13" s="22"/>
      <c r="NQI13" s="22"/>
      <c r="NQJ13" s="22"/>
      <c r="NQK13" s="22"/>
      <c r="NQL13" s="22"/>
      <c r="NQM13" s="22"/>
      <c r="NQN13" s="22"/>
      <c r="NQO13" s="22"/>
      <c r="NQP13" s="22"/>
      <c r="NQQ13" s="22"/>
      <c r="NQR13" s="22"/>
      <c r="NQS13" s="22"/>
      <c r="NQT13" s="22"/>
      <c r="NQU13" s="22"/>
      <c r="NQV13" s="22"/>
      <c r="NQW13" s="22"/>
      <c r="NQX13" s="22"/>
      <c r="NQY13" s="22"/>
      <c r="NQZ13" s="22"/>
      <c r="NRA13" s="22"/>
      <c r="NRB13" s="22"/>
      <c r="NRC13" s="22"/>
      <c r="NRD13" s="22"/>
      <c r="NRE13" s="22"/>
      <c r="NRF13" s="22"/>
      <c r="NRG13" s="22"/>
      <c r="NRH13" s="22"/>
      <c r="NRI13" s="22"/>
      <c r="NRJ13" s="22"/>
      <c r="NRK13" s="22"/>
      <c r="NRL13" s="22"/>
      <c r="NRM13" s="22"/>
      <c r="NRN13" s="22"/>
      <c r="NRO13" s="22"/>
      <c r="NRP13" s="22"/>
      <c r="NRQ13" s="22"/>
      <c r="NRR13" s="22"/>
      <c r="NRS13" s="22"/>
      <c r="NRT13" s="22"/>
      <c r="NRU13" s="22"/>
      <c r="NRV13" s="22"/>
      <c r="NRW13" s="22"/>
      <c r="NRX13" s="22"/>
      <c r="NRY13" s="22"/>
      <c r="NRZ13" s="22"/>
      <c r="NSA13" s="22"/>
      <c r="NSB13" s="22"/>
      <c r="NSC13" s="22"/>
      <c r="NSD13" s="22"/>
      <c r="NSE13" s="22"/>
      <c r="NSF13" s="22"/>
      <c r="NSG13" s="22"/>
      <c r="NSH13" s="22"/>
      <c r="NSI13" s="22"/>
      <c r="NSJ13" s="22"/>
      <c r="NSK13" s="22"/>
      <c r="NSL13" s="22"/>
      <c r="NSM13" s="22"/>
      <c r="NSN13" s="22"/>
      <c r="NSO13" s="22"/>
      <c r="NSP13" s="22"/>
      <c r="NSQ13" s="22"/>
      <c r="NSR13" s="22"/>
      <c r="NSS13" s="22"/>
      <c r="NST13" s="22"/>
      <c r="NSU13" s="22"/>
      <c r="NSV13" s="22"/>
      <c r="NSW13" s="22"/>
      <c r="NSX13" s="22"/>
      <c r="NSY13" s="22"/>
      <c r="NSZ13" s="22"/>
      <c r="NTA13" s="22"/>
      <c r="NTB13" s="22"/>
      <c r="NTC13" s="22"/>
      <c r="NTD13" s="22"/>
      <c r="NTE13" s="22"/>
      <c r="NTF13" s="22"/>
      <c r="NTG13" s="22"/>
      <c r="NTH13" s="22"/>
      <c r="NTI13" s="22"/>
      <c r="NTJ13" s="22"/>
      <c r="NTK13" s="22"/>
      <c r="NTL13" s="22"/>
      <c r="NTM13" s="22"/>
      <c r="NTN13" s="22"/>
      <c r="NTO13" s="22"/>
      <c r="NTP13" s="22"/>
      <c r="NTQ13" s="22"/>
      <c r="NTR13" s="22"/>
      <c r="NTS13" s="22"/>
      <c r="NTT13" s="22"/>
      <c r="NTU13" s="22"/>
      <c r="NTV13" s="22"/>
      <c r="NTW13" s="22"/>
      <c r="NTX13" s="22"/>
      <c r="NTY13" s="22"/>
      <c r="NTZ13" s="22"/>
      <c r="NUA13" s="22"/>
      <c r="NUB13" s="22"/>
      <c r="NUC13" s="22"/>
      <c r="NUD13" s="22"/>
      <c r="NUE13" s="22"/>
      <c r="NUF13" s="22"/>
      <c r="NUG13" s="22"/>
      <c r="NUH13" s="22"/>
      <c r="NUI13" s="22"/>
      <c r="NUJ13" s="22"/>
      <c r="NUK13" s="22"/>
      <c r="NUL13" s="22"/>
      <c r="NUM13" s="22"/>
      <c r="NUN13" s="22"/>
      <c r="NUO13" s="22"/>
      <c r="NUP13" s="22"/>
      <c r="NUQ13" s="22"/>
      <c r="NUR13" s="22"/>
      <c r="NUS13" s="22"/>
      <c r="NUT13" s="22"/>
      <c r="NUU13" s="22"/>
      <c r="NUV13" s="22"/>
      <c r="NUW13" s="22"/>
      <c r="NUX13" s="22"/>
      <c r="NUY13" s="22"/>
      <c r="NUZ13" s="22"/>
      <c r="NVA13" s="22"/>
      <c r="NVB13" s="22"/>
      <c r="NVC13" s="22"/>
      <c r="NVD13" s="22"/>
      <c r="NVE13" s="22"/>
      <c r="NVF13" s="22"/>
      <c r="NVG13" s="22"/>
      <c r="NVH13" s="22"/>
      <c r="NVI13" s="22"/>
      <c r="NVJ13" s="22"/>
      <c r="NVK13" s="22"/>
      <c r="NVL13" s="22"/>
      <c r="NVM13" s="22"/>
      <c r="NVN13" s="22"/>
      <c r="NVO13" s="22"/>
      <c r="NVP13" s="22"/>
      <c r="NVQ13" s="22"/>
      <c r="NVR13" s="22"/>
      <c r="NVS13" s="22"/>
      <c r="NVT13" s="22"/>
      <c r="NVU13" s="22"/>
      <c r="NVV13" s="22"/>
      <c r="NVW13" s="22"/>
      <c r="NVX13" s="22"/>
      <c r="NVY13" s="22"/>
      <c r="NVZ13" s="22"/>
      <c r="NWA13" s="22"/>
      <c r="NWB13" s="22"/>
      <c r="NWC13" s="22"/>
      <c r="NWD13" s="22"/>
      <c r="NWE13" s="22"/>
      <c r="NWF13" s="22"/>
      <c r="NWG13" s="22"/>
      <c r="NWH13" s="22"/>
      <c r="NWI13" s="22"/>
      <c r="NWJ13" s="22"/>
      <c r="NWK13" s="22"/>
      <c r="NWL13" s="22"/>
      <c r="NWM13" s="22"/>
      <c r="NWN13" s="22"/>
      <c r="NWO13" s="22"/>
      <c r="NWP13" s="22"/>
      <c r="NWQ13" s="22"/>
      <c r="NWR13" s="22"/>
      <c r="NWS13" s="22"/>
      <c r="NWT13" s="22"/>
      <c r="NWU13" s="22"/>
      <c r="NWV13" s="22"/>
      <c r="NWW13" s="22"/>
      <c r="NWX13" s="22"/>
      <c r="NWY13" s="22"/>
      <c r="NWZ13" s="22"/>
      <c r="NXA13" s="22"/>
      <c r="NXB13" s="22"/>
      <c r="NXC13" s="22"/>
      <c r="NXD13" s="22"/>
      <c r="NXE13" s="22"/>
      <c r="NXF13" s="22"/>
      <c r="NXG13" s="22"/>
      <c r="NXH13" s="22"/>
      <c r="NXI13" s="22"/>
      <c r="NXJ13" s="22"/>
      <c r="NXK13" s="22"/>
      <c r="NXL13" s="22"/>
      <c r="NXM13" s="22"/>
      <c r="NXN13" s="22"/>
      <c r="NXO13" s="22"/>
      <c r="NXP13" s="22"/>
      <c r="NXQ13" s="22"/>
      <c r="NXR13" s="22"/>
      <c r="NXS13" s="22"/>
      <c r="NXT13" s="22"/>
      <c r="NXU13" s="22"/>
      <c r="NXV13" s="22"/>
      <c r="NXW13" s="22"/>
      <c r="NXX13" s="22"/>
      <c r="NXY13" s="22"/>
      <c r="NXZ13" s="22"/>
      <c r="NYA13" s="22"/>
      <c r="NYB13" s="22"/>
      <c r="NYC13" s="22"/>
      <c r="NYD13" s="22"/>
      <c r="NYE13" s="22"/>
      <c r="NYF13" s="22"/>
      <c r="NYG13" s="22"/>
      <c r="NYH13" s="22"/>
      <c r="NYI13" s="22"/>
      <c r="NYJ13" s="22"/>
      <c r="NYK13" s="22"/>
      <c r="NYL13" s="22"/>
      <c r="NYM13" s="22"/>
      <c r="NYN13" s="22"/>
      <c r="NYO13" s="22"/>
      <c r="NYP13" s="22"/>
      <c r="NYQ13" s="22"/>
      <c r="NYR13" s="22"/>
      <c r="NYS13" s="22"/>
      <c r="NYT13" s="22"/>
      <c r="NYU13" s="22"/>
      <c r="NYV13" s="22"/>
      <c r="NYW13" s="22"/>
      <c r="NYX13" s="22"/>
      <c r="NYY13" s="22"/>
      <c r="NYZ13" s="22"/>
      <c r="NZA13" s="22"/>
      <c r="NZB13" s="22"/>
      <c r="NZC13" s="22"/>
      <c r="NZD13" s="22"/>
      <c r="NZE13" s="22"/>
      <c r="NZF13" s="22"/>
      <c r="NZG13" s="22"/>
      <c r="NZH13" s="22"/>
      <c r="NZI13" s="22"/>
      <c r="NZJ13" s="22"/>
      <c r="NZK13" s="22"/>
      <c r="NZL13" s="22"/>
      <c r="NZM13" s="22"/>
      <c r="NZN13" s="22"/>
      <c r="NZO13" s="22"/>
      <c r="NZP13" s="22"/>
      <c r="NZQ13" s="22"/>
      <c r="NZR13" s="22"/>
      <c r="NZS13" s="22"/>
      <c r="NZT13" s="22"/>
      <c r="NZU13" s="22"/>
      <c r="NZV13" s="22"/>
      <c r="NZW13" s="22"/>
      <c r="NZX13" s="22"/>
      <c r="NZY13" s="22"/>
      <c r="NZZ13" s="22"/>
      <c r="OAA13" s="22"/>
      <c r="OAB13" s="22"/>
      <c r="OAC13" s="22"/>
      <c r="OAD13" s="22"/>
      <c r="OAE13" s="22"/>
      <c r="OAF13" s="22"/>
      <c r="OAG13" s="22"/>
      <c r="OAH13" s="22"/>
      <c r="OAI13" s="22"/>
      <c r="OAJ13" s="22"/>
      <c r="OAK13" s="22"/>
      <c r="OAL13" s="22"/>
      <c r="OAM13" s="22"/>
      <c r="OAN13" s="22"/>
      <c r="OAO13" s="22"/>
      <c r="OAP13" s="22"/>
      <c r="OAQ13" s="22"/>
      <c r="OAR13" s="22"/>
      <c r="OAS13" s="22"/>
      <c r="OAT13" s="22"/>
      <c r="OAU13" s="22"/>
      <c r="OAV13" s="22"/>
      <c r="OAW13" s="22"/>
      <c r="OAX13" s="22"/>
      <c r="OAY13" s="22"/>
      <c r="OAZ13" s="22"/>
      <c r="OBA13" s="22"/>
      <c r="OBB13" s="22"/>
      <c r="OBC13" s="22"/>
      <c r="OBD13" s="22"/>
      <c r="OBE13" s="22"/>
      <c r="OBF13" s="22"/>
      <c r="OBG13" s="22"/>
      <c r="OBH13" s="22"/>
      <c r="OBI13" s="22"/>
      <c r="OBJ13" s="22"/>
      <c r="OBK13" s="22"/>
      <c r="OBL13" s="22"/>
      <c r="OBM13" s="22"/>
      <c r="OBN13" s="22"/>
      <c r="OBO13" s="22"/>
      <c r="OBP13" s="22"/>
      <c r="OBQ13" s="22"/>
      <c r="OBR13" s="22"/>
      <c r="OBS13" s="22"/>
      <c r="OBT13" s="22"/>
      <c r="OBU13" s="22"/>
      <c r="OBV13" s="22"/>
      <c r="OBW13" s="22"/>
      <c r="OBX13" s="22"/>
      <c r="OBY13" s="22"/>
      <c r="OBZ13" s="22"/>
      <c r="OCA13" s="22"/>
      <c r="OCB13" s="22"/>
      <c r="OCC13" s="22"/>
      <c r="OCD13" s="22"/>
      <c r="OCE13" s="22"/>
      <c r="OCF13" s="22"/>
      <c r="OCG13" s="22"/>
      <c r="OCH13" s="22"/>
      <c r="OCI13" s="22"/>
      <c r="OCJ13" s="22"/>
      <c r="OCK13" s="22"/>
      <c r="OCL13" s="22"/>
      <c r="OCM13" s="22"/>
      <c r="OCN13" s="22"/>
      <c r="OCO13" s="22"/>
      <c r="OCP13" s="22"/>
      <c r="OCQ13" s="22"/>
      <c r="OCR13" s="22"/>
      <c r="OCS13" s="22"/>
      <c r="OCT13" s="22"/>
      <c r="OCU13" s="22"/>
      <c r="OCV13" s="22"/>
      <c r="OCW13" s="22"/>
      <c r="OCX13" s="22"/>
      <c r="OCY13" s="22"/>
      <c r="OCZ13" s="22"/>
      <c r="ODA13" s="22"/>
      <c r="ODB13" s="22"/>
      <c r="ODC13" s="22"/>
      <c r="ODD13" s="22"/>
      <c r="ODE13" s="22"/>
      <c r="ODF13" s="22"/>
      <c r="ODG13" s="22"/>
      <c r="ODH13" s="22"/>
      <c r="ODI13" s="22"/>
      <c r="ODJ13" s="22"/>
      <c r="ODK13" s="22"/>
      <c r="ODL13" s="22"/>
      <c r="ODM13" s="22"/>
      <c r="ODN13" s="22"/>
      <c r="ODO13" s="22"/>
      <c r="ODP13" s="22"/>
      <c r="ODQ13" s="22"/>
      <c r="ODR13" s="22"/>
      <c r="ODS13" s="22"/>
      <c r="ODT13" s="22"/>
      <c r="ODU13" s="22"/>
      <c r="ODV13" s="22"/>
      <c r="ODW13" s="22"/>
      <c r="ODX13" s="22"/>
      <c r="ODY13" s="22"/>
      <c r="ODZ13" s="22"/>
      <c r="OEA13" s="22"/>
      <c r="OEB13" s="22"/>
      <c r="OEC13" s="22"/>
      <c r="OED13" s="22"/>
      <c r="OEE13" s="22"/>
      <c r="OEF13" s="22"/>
      <c r="OEG13" s="22"/>
      <c r="OEH13" s="22"/>
      <c r="OEI13" s="22"/>
      <c r="OEJ13" s="22"/>
      <c r="OEK13" s="22"/>
      <c r="OEL13" s="22"/>
      <c r="OEM13" s="22"/>
      <c r="OEN13" s="22"/>
      <c r="OEO13" s="22"/>
      <c r="OEP13" s="22"/>
      <c r="OEQ13" s="22"/>
      <c r="OER13" s="22"/>
      <c r="OES13" s="22"/>
      <c r="OET13" s="22"/>
      <c r="OEU13" s="22"/>
      <c r="OEV13" s="22"/>
      <c r="OEW13" s="22"/>
      <c r="OEX13" s="22"/>
      <c r="OEY13" s="22"/>
      <c r="OEZ13" s="22"/>
      <c r="OFA13" s="22"/>
      <c r="OFB13" s="22"/>
      <c r="OFC13" s="22"/>
      <c r="OFD13" s="22"/>
      <c r="OFE13" s="22"/>
      <c r="OFF13" s="22"/>
      <c r="OFG13" s="22"/>
      <c r="OFH13" s="22"/>
      <c r="OFI13" s="22"/>
      <c r="OFJ13" s="22"/>
      <c r="OFK13" s="22"/>
      <c r="OFL13" s="22"/>
      <c r="OFM13" s="22"/>
      <c r="OFN13" s="22"/>
      <c r="OFO13" s="22"/>
      <c r="OFP13" s="22"/>
      <c r="OFQ13" s="22"/>
      <c r="OFR13" s="22"/>
      <c r="OFS13" s="22"/>
      <c r="OFT13" s="22"/>
      <c r="OFU13" s="22"/>
      <c r="OFV13" s="22"/>
      <c r="OFW13" s="22"/>
      <c r="OFX13" s="22"/>
      <c r="OFY13" s="22"/>
      <c r="OFZ13" s="22"/>
      <c r="OGA13" s="22"/>
      <c r="OGB13" s="22"/>
      <c r="OGC13" s="22"/>
      <c r="OGD13" s="22"/>
      <c r="OGE13" s="22"/>
      <c r="OGF13" s="22"/>
      <c r="OGG13" s="22"/>
      <c r="OGH13" s="22"/>
      <c r="OGI13" s="22"/>
      <c r="OGJ13" s="22"/>
      <c r="OGK13" s="22"/>
      <c r="OGL13" s="22"/>
      <c r="OGM13" s="22"/>
      <c r="OGN13" s="22"/>
      <c r="OGO13" s="22"/>
      <c r="OGP13" s="22"/>
      <c r="OGQ13" s="22"/>
      <c r="OGR13" s="22"/>
      <c r="OGS13" s="22"/>
      <c r="OGT13" s="22"/>
      <c r="OGU13" s="22"/>
      <c r="OGV13" s="22"/>
      <c r="OGW13" s="22"/>
      <c r="OGX13" s="22"/>
      <c r="OGY13" s="22"/>
      <c r="OGZ13" s="22"/>
      <c r="OHA13" s="22"/>
      <c r="OHB13" s="22"/>
      <c r="OHC13" s="22"/>
      <c r="OHD13" s="22"/>
      <c r="OHE13" s="22"/>
      <c r="OHF13" s="22"/>
      <c r="OHG13" s="22"/>
      <c r="OHH13" s="22"/>
      <c r="OHI13" s="22"/>
      <c r="OHJ13" s="22"/>
      <c r="OHK13" s="22"/>
      <c r="OHL13" s="22"/>
      <c r="OHM13" s="22"/>
      <c r="OHN13" s="22"/>
      <c r="OHO13" s="22"/>
      <c r="OHP13" s="22"/>
      <c r="OHQ13" s="22"/>
      <c r="OHR13" s="22"/>
      <c r="OHS13" s="22"/>
      <c r="OHT13" s="22"/>
      <c r="OHU13" s="22"/>
      <c r="OHV13" s="22"/>
      <c r="OHW13" s="22"/>
      <c r="OHX13" s="22"/>
      <c r="OHY13" s="22"/>
      <c r="OHZ13" s="22"/>
      <c r="OIA13" s="22"/>
      <c r="OIB13" s="22"/>
      <c r="OIC13" s="22"/>
      <c r="OID13" s="22"/>
      <c r="OIE13" s="22"/>
      <c r="OIF13" s="22"/>
      <c r="OIG13" s="22"/>
      <c r="OIH13" s="22"/>
      <c r="OII13" s="22"/>
      <c r="OIJ13" s="22"/>
      <c r="OIK13" s="22"/>
      <c r="OIL13" s="22"/>
      <c r="OIM13" s="22"/>
      <c r="OIN13" s="22"/>
      <c r="OIO13" s="22"/>
      <c r="OIP13" s="22"/>
      <c r="OIQ13" s="22"/>
      <c r="OIR13" s="22"/>
      <c r="OIS13" s="22"/>
      <c r="OIT13" s="22"/>
      <c r="OIU13" s="22"/>
      <c r="OIV13" s="22"/>
      <c r="OIW13" s="22"/>
      <c r="OIX13" s="22"/>
      <c r="OIY13" s="22"/>
      <c r="OIZ13" s="22"/>
      <c r="OJA13" s="22"/>
      <c r="OJB13" s="22"/>
      <c r="OJC13" s="22"/>
      <c r="OJD13" s="22"/>
      <c r="OJE13" s="22"/>
      <c r="OJF13" s="22"/>
      <c r="OJG13" s="22"/>
      <c r="OJH13" s="22"/>
      <c r="OJI13" s="22"/>
      <c r="OJJ13" s="22"/>
      <c r="OJK13" s="22"/>
      <c r="OJL13" s="22"/>
      <c r="OJM13" s="22"/>
      <c r="OJN13" s="22"/>
      <c r="OJO13" s="22"/>
      <c r="OJP13" s="22"/>
      <c r="OJQ13" s="22"/>
      <c r="OJR13" s="22"/>
      <c r="OJS13" s="22"/>
      <c r="OJT13" s="22"/>
      <c r="OJU13" s="22"/>
      <c r="OJV13" s="22"/>
      <c r="OJW13" s="22"/>
      <c r="OJX13" s="22"/>
      <c r="OJY13" s="22"/>
      <c r="OJZ13" s="22"/>
      <c r="OKA13" s="22"/>
      <c r="OKB13" s="22"/>
      <c r="OKC13" s="22"/>
      <c r="OKD13" s="22"/>
      <c r="OKE13" s="22"/>
      <c r="OKF13" s="22"/>
      <c r="OKG13" s="22"/>
      <c r="OKH13" s="22"/>
      <c r="OKI13" s="22"/>
      <c r="OKJ13" s="22"/>
      <c r="OKK13" s="22"/>
      <c r="OKL13" s="22"/>
      <c r="OKM13" s="22"/>
      <c r="OKN13" s="22"/>
      <c r="OKO13" s="22"/>
      <c r="OKP13" s="22"/>
      <c r="OKQ13" s="22"/>
      <c r="OKR13" s="22"/>
      <c r="OKS13" s="22"/>
      <c r="OKT13" s="22"/>
      <c r="OKU13" s="22"/>
      <c r="OKV13" s="22"/>
      <c r="OKW13" s="22"/>
      <c r="OKX13" s="22"/>
      <c r="OKY13" s="22"/>
      <c r="OKZ13" s="22"/>
      <c r="OLA13" s="22"/>
      <c r="OLB13" s="22"/>
      <c r="OLC13" s="22"/>
      <c r="OLD13" s="22"/>
      <c r="OLE13" s="22"/>
      <c r="OLF13" s="22"/>
      <c r="OLG13" s="22"/>
      <c r="OLH13" s="22"/>
      <c r="OLI13" s="22"/>
      <c r="OLJ13" s="22"/>
      <c r="OLK13" s="22"/>
      <c r="OLL13" s="22"/>
      <c r="OLM13" s="22"/>
      <c r="OLN13" s="22"/>
      <c r="OLO13" s="22"/>
      <c r="OLP13" s="22"/>
      <c r="OLQ13" s="22"/>
      <c r="OLR13" s="22"/>
      <c r="OLS13" s="22"/>
      <c r="OLT13" s="22"/>
      <c r="OLU13" s="22"/>
      <c r="OLV13" s="22"/>
      <c r="OLW13" s="22"/>
      <c r="OLX13" s="22"/>
      <c r="OLY13" s="22"/>
      <c r="OLZ13" s="22"/>
      <c r="OMA13" s="22"/>
      <c r="OMB13" s="22"/>
      <c r="OMC13" s="22"/>
      <c r="OMD13" s="22"/>
      <c r="OME13" s="22"/>
      <c r="OMF13" s="22"/>
      <c r="OMG13" s="22"/>
      <c r="OMH13" s="22"/>
      <c r="OMI13" s="22"/>
      <c r="OMJ13" s="22"/>
      <c r="OMK13" s="22"/>
      <c r="OML13" s="22"/>
      <c r="OMM13" s="22"/>
      <c r="OMN13" s="22"/>
      <c r="OMO13" s="22"/>
      <c r="OMP13" s="22"/>
      <c r="OMQ13" s="22"/>
      <c r="OMR13" s="22"/>
      <c r="OMS13" s="22"/>
      <c r="OMT13" s="22"/>
      <c r="OMU13" s="22"/>
      <c r="OMV13" s="22"/>
      <c r="OMW13" s="22"/>
      <c r="OMX13" s="22"/>
      <c r="OMY13" s="22"/>
      <c r="OMZ13" s="22"/>
      <c r="ONA13" s="22"/>
      <c r="ONB13" s="22"/>
      <c r="ONC13" s="22"/>
      <c r="OND13" s="22"/>
      <c r="ONE13" s="22"/>
      <c r="ONF13" s="22"/>
      <c r="ONG13" s="22"/>
      <c r="ONH13" s="22"/>
      <c r="ONI13" s="22"/>
      <c r="ONJ13" s="22"/>
      <c r="ONK13" s="22"/>
      <c r="ONL13" s="22"/>
      <c r="ONM13" s="22"/>
      <c r="ONN13" s="22"/>
      <c r="ONO13" s="22"/>
      <c r="ONP13" s="22"/>
      <c r="ONQ13" s="22"/>
      <c r="ONR13" s="22"/>
      <c r="ONS13" s="22"/>
      <c r="ONT13" s="22"/>
      <c r="ONU13" s="22"/>
      <c r="ONV13" s="22"/>
      <c r="ONW13" s="22"/>
      <c r="ONX13" s="22"/>
      <c r="ONY13" s="22"/>
      <c r="ONZ13" s="22"/>
      <c r="OOA13" s="22"/>
      <c r="OOB13" s="22"/>
      <c r="OOC13" s="22"/>
      <c r="OOD13" s="22"/>
      <c r="OOE13" s="22"/>
      <c r="OOF13" s="22"/>
      <c r="OOG13" s="22"/>
      <c r="OOH13" s="22"/>
      <c r="OOI13" s="22"/>
      <c r="OOJ13" s="22"/>
      <c r="OOK13" s="22"/>
      <c r="OOL13" s="22"/>
      <c r="OOM13" s="22"/>
      <c r="OON13" s="22"/>
      <c r="OOO13" s="22"/>
      <c r="OOP13" s="22"/>
      <c r="OOQ13" s="22"/>
      <c r="OOR13" s="22"/>
      <c r="OOS13" s="22"/>
      <c r="OOT13" s="22"/>
      <c r="OOU13" s="22"/>
      <c r="OOV13" s="22"/>
      <c r="OOW13" s="22"/>
      <c r="OOX13" s="22"/>
      <c r="OOY13" s="22"/>
      <c r="OOZ13" s="22"/>
      <c r="OPA13" s="22"/>
      <c r="OPB13" s="22"/>
      <c r="OPC13" s="22"/>
      <c r="OPD13" s="22"/>
      <c r="OPE13" s="22"/>
      <c r="OPF13" s="22"/>
      <c r="OPG13" s="22"/>
      <c r="OPH13" s="22"/>
      <c r="OPI13" s="22"/>
      <c r="OPJ13" s="22"/>
      <c r="OPK13" s="22"/>
      <c r="OPL13" s="22"/>
      <c r="OPM13" s="22"/>
      <c r="OPN13" s="22"/>
      <c r="OPO13" s="22"/>
      <c r="OPP13" s="22"/>
      <c r="OPQ13" s="22"/>
      <c r="OPR13" s="22"/>
      <c r="OPS13" s="22"/>
      <c r="OPT13" s="22"/>
      <c r="OPU13" s="22"/>
      <c r="OPV13" s="22"/>
      <c r="OPW13" s="22"/>
      <c r="OPX13" s="22"/>
      <c r="OPY13" s="22"/>
      <c r="OPZ13" s="22"/>
      <c r="OQA13" s="22"/>
      <c r="OQB13" s="22"/>
      <c r="OQC13" s="22"/>
      <c r="OQD13" s="22"/>
      <c r="OQE13" s="22"/>
      <c r="OQF13" s="22"/>
      <c r="OQG13" s="22"/>
      <c r="OQH13" s="22"/>
      <c r="OQI13" s="22"/>
      <c r="OQJ13" s="22"/>
      <c r="OQK13" s="22"/>
      <c r="OQL13" s="22"/>
      <c r="OQM13" s="22"/>
      <c r="OQN13" s="22"/>
      <c r="OQO13" s="22"/>
      <c r="OQP13" s="22"/>
      <c r="OQQ13" s="22"/>
      <c r="OQR13" s="22"/>
      <c r="OQS13" s="22"/>
      <c r="OQT13" s="22"/>
      <c r="OQU13" s="22"/>
      <c r="OQV13" s="22"/>
      <c r="OQW13" s="22"/>
      <c r="OQX13" s="22"/>
      <c r="OQY13" s="22"/>
      <c r="OQZ13" s="22"/>
      <c r="ORA13" s="22"/>
      <c r="ORB13" s="22"/>
      <c r="ORC13" s="22"/>
      <c r="ORD13" s="22"/>
      <c r="ORE13" s="22"/>
      <c r="ORF13" s="22"/>
      <c r="ORG13" s="22"/>
      <c r="ORH13" s="22"/>
      <c r="ORI13" s="22"/>
      <c r="ORJ13" s="22"/>
      <c r="ORK13" s="22"/>
      <c r="ORL13" s="22"/>
      <c r="ORM13" s="22"/>
      <c r="ORN13" s="22"/>
      <c r="ORO13" s="22"/>
      <c r="ORP13" s="22"/>
      <c r="ORQ13" s="22"/>
      <c r="ORR13" s="22"/>
      <c r="ORS13" s="22"/>
      <c r="ORT13" s="22"/>
      <c r="ORU13" s="22"/>
      <c r="ORV13" s="22"/>
      <c r="ORW13" s="22"/>
      <c r="ORX13" s="22"/>
      <c r="ORY13" s="22"/>
      <c r="ORZ13" s="22"/>
      <c r="OSA13" s="22"/>
      <c r="OSB13" s="22"/>
      <c r="OSC13" s="22"/>
      <c r="OSD13" s="22"/>
      <c r="OSE13" s="22"/>
      <c r="OSF13" s="22"/>
      <c r="OSG13" s="22"/>
      <c r="OSH13" s="22"/>
      <c r="OSI13" s="22"/>
      <c r="OSJ13" s="22"/>
      <c r="OSK13" s="22"/>
      <c r="OSL13" s="22"/>
      <c r="OSM13" s="22"/>
      <c r="OSN13" s="22"/>
      <c r="OSO13" s="22"/>
      <c r="OSP13" s="22"/>
      <c r="OSQ13" s="22"/>
      <c r="OSR13" s="22"/>
      <c r="OSS13" s="22"/>
      <c r="OST13" s="22"/>
      <c r="OSU13" s="22"/>
      <c r="OSV13" s="22"/>
      <c r="OSW13" s="22"/>
      <c r="OSX13" s="22"/>
      <c r="OSY13" s="22"/>
      <c r="OSZ13" s="22"/>
      <c r="OTA13" s="22"/>
      <c r="OTB13" s="22"/>
      <c r="OTC13" s="22"/>
      <c r="OTD13" s="22"/>
      <c r="OTE13" s="22"/>
      <c r="OTF13" s="22"/>
      <c r="OTG13" s="22"/>
      <c r="OTH13" s="22"/>
      <c r="OTI13" s="22"/>
      <c r="OTJ13" s="22"/>
      <c r="OTK13" s="22"/>
      <c r="OTL13" s="22"/>
      <c r="OTM13" s="22"/>
      <c r="OTN13" s="22"/>
      <c r="OTO13" s="22"/>
      <c r="OTP13" s="22"/>
      <c r="OTQ13" s="22"/>
      <c r="OTR13" s="22"/>
      <c r="OTS13" s="22"/>
      <c r="OTT13" s="22"/>
      <c r="OTU13" s="22"/>
      <c r="OTV13" s="22"/>
      <c r="OTW13" s="22"/>
      <c r="OTX13" s="22"/>
      <c r="OTY13" s="22"/>
      <c r="OTZ13" s="22"/>
      <c r="OUA13" s="22"/>
      <c r="OUB13" s="22"/>
      <c r="OUC13" s="22"/>
      <c r="OUD13" s="22"/>
      <c r="OUE13" s="22"/>
      <c r="OUF13" s="22"/>
      <c r="OUG13" s="22"/>
      <c r="OUH13" s="22"/>
      <c r="OUI13" s="22"/>
      <c r="OUJ13" s="22"/>
      <c r="OUK13" s="22"/>
      <c r="OUL13" s="22"/>
      <c r="OUM13" s="22"/>
      <c r="OUN13" s="22"/>
      <c r="OUO13" s="22"/>
      <c r="OUP13" s="22"/>
      <c r="OUQ13" s="22"/>
      <c r="OUR13" s="22"/>
      <c r="OUS13" s="22"/>
      <c r="OUT13" s="22"/>
      <c r="OUU13" s="22"/>
      <c r="OUV13" s="22"/>
      <c r="OUW13" s="22"/>
      <c r="OUX13" s="22"/>
      <c r="OUY13" s="22"/>
      <c r="OUZ13" s="22"/>
      <c r="OVA13" s="22"/>
      <c r="OVB13" s="22"/>
      <c r="OVC13" s="22"/>
      <c r="OVD13" s="22"/>
      <c r="OVE13" s="22"/>
      <c r="OVF13" s="22"/>
      <c r="OVG13" s="22"/>
      <c r="OVH13" s="22"/>
      <c r="OVI13" s="22"/>
      <c r="OVJ13" s="22"/>
      <c r="OVK13" s="22"/>
      <c r="OVL13" s="22"/>
      <c r="OVM13" s="22"/>
      <c r="OVN13" s="22"/>
      <c r="OVO13" s="22"/>
      <c r="OVP13" s="22"/>
      <c r="OVQ13" s="22"/>
      <c r="OVR13" s="22"/>
      <c r="OVS13" s="22"/>
      <c r="OVT13" s="22"/>
      <c r="OVU13" s="22"/>
      <c r="OVV13" s="22"/>
      <c r="OVW13" s="22"/>
      <c r="OVX13" s="22"/>
      <c r="OVY13" s="22"/>
      <c r="OVZ13" s="22"/>
      <c r="OWA13" s="22"/>
      <c r="OWB13" s="22"/>
      <c r="OWC13" s="22"/>
      <c r="OWD13" s="22"/>
      <c r="OWE13" s="22"/>
      <c r="OWF13" s="22"/>
      <c r="OWG13" s="22"/>
      <c r="OWH13" s="22"/>
      <c r="OWI13" s="22"/>
      <c r="OWJ13" s="22"/>
      <c r="OWK13" s="22"/>
      <c r="OWL13" s="22"/>
      <c r="OWM13" s="22"/>
      <c r="OWN13" s="22"/>
      <c r="OWO13" s="22"/>
      <c r="OWP13" s="22"/>
      <c r="OWQ13" s="22"/>
      <c r="OWR13" s="22"/>
      <c r="OWS13" s="22"/>
      <c r="OWT13" s="22"/>
      <c r="OWU13" s="22"/>
      <c r="OWV13" s="22"/>
      <c r="OWW13" s="22"/>
      <c r="OWX13" s="22"/>
      <c r="OWY13" s="22"/>
      <c r="OWZ13" s="22"/>
      <c r="OXA13" s="22"/>
      <c r="OXB13" s="22"/>
      <c r="OXC13" s="22"/>
      <c r="OXD13" s="22"/>
      <c r="OXE13" s="22"/>
      <c r="OXF13" s="22"/>
      <c r="OXG13" s="22"/>
      <c r="OXH13" s="22"/>
      <c r="OXI13" s="22"/>
      <c r="OXJ13" s="22"/>
      <c r="OXK13" s="22"/>
      <c r="OXL13" s="22"/>
      <c r="OXM13" s="22"/>
      <c r="OXN13" s="22"/>
      <c r="OXO13" s="22"/>
      <c r="OXP13" s="22"/>
      <c r="OXQ13" s="22"/>
      <c r="OXR13" s="22"/>
      <c r="OXS13" s="22"/>
      <c r="OXT13" s="22"/>
      <c r="OXU13" s="22"/>
      <c r="OXV13" s="22"/>
      <c r="OXW13" s="22"/>
      <c r="OXX13" s="22"/>
      <c r="OXY13" s="22"/>
      <c r="OXZ13" s="22"/>
      <c r="OYA13" s="22"/>
      <c r="OYB13" s="22"/>
      <c r="OYC13" s="22"/>
      <c r="OYD13" s="22"/>
      <c r="OYE13" s="22"/>
      <c r="OYF13" s="22"/>
      <c r="OYG13" s="22"/>
      <c r="OYH13" s="22"/>
      <c r="OYI13" s="22"/>
      <c r="OYJ13" s="22"/>
      <c r="OYK13" s="22"/>
      <c r="OYL13" s="22"/>
      <c r="OYM13" s="22"/>
      <c r="OYN13" s="22"/>
      <c r="OYO13" s="22"/>
      <c r="OYP13" s="22"/>
      <c r="OYQ13" s="22"/>
      <c r="OYR13" s="22"/>
      <c r="OYS13" s="22"/>
      <c r="OYT13" s="22"/>
      <c r="OYU13" s="22"/>
      <c r="OYV13" s="22"/>
      <c r="OYW13" s="22"/>
      <c r="OYX13" s="22"/>
      <c r="OYY13" s="22"/>
      <c r="OYZ13" s="22"/>
      <c r="OZA13" s="22"/>
      <c r="OZB13" s="22"/>
      <c r="OZC13" s="22"/>
      <c r="OZD13" s="22"/>
      <c r="OZE13" s="22"/>
      <c r="OZF13" s="22"/>
      <c r="OZG13" s="22"/>
      <c r="OZH13" s="22"/>
      <c r="OZI13" s="22"/>
      <c r="OZJ13" s="22"/>
      <c r="OZK13" s="22"/>
      <c r="OZL13" s="22"/>
      <c r="OZM13" s="22"/>
      <c r="OZN13" s="22"/>
      <c r="OZO13" s="22"/>
      <c r="OZP13" s="22"/>
      <c r="OZQ13" s="22"/>
      <c r="OZR13" s="22"/>
      <c r="OZS13" s="22"/>
      <c r="OZT13" s="22"/>
      <c r="OZU13" s="22"/>
      <c r="OZV13" s="22"/>
      <c r="OZW13" s="22"/>
      <c r="OZX13" s="22"/>
      <c r="OZY13" s="22"/>
      <c r="OZZ13" s="22"/>
      <c r="PAA13" s="22"/>
      <c r="PAB13" s="22"/>
      <c r="PAC13" s="22"/>
      <c r="PAD13" s="22"/>
      <c r="PAE13" s="22"/>
      <c r="PAF13" s="22"/>
      <c r="PAG13" s="22"/>
      <c r="PAH13" s="22"/>
      <c r="PAI13" s="22"/>
      <c r="PAJ13" s="22"/>
      <c r="PAK13" s="22"/>
      <c r="PAL13" s="22"/>
      <c r="PAM13" s="22"/>
      <c r="PAN13" s="22"/>
      <c r="PAO13" s="22"/>
      <c r="PAP13" s="22"/>
      <c r="PAQ13" s="22"/>
      <c r="PAR13" s="22"/>
      <c r="PAS13" s="22"/>
      <c r="PAT13" s="22"/>
      <c r="PAU13" s="22"/>
      <c r="PAV13" s="22"/>
      <c r="PAW13" s="22"/>
      <c r="PAX13" s="22"/>
      <c r="PAY13" s="22"/>
      <c r="PAZ13" s="22"/>
      <c r="PBA13" s="22"/>
      <c r="PBB13" s="22"/>
      <c r="PBC13" s="22"/>
      <c r="PBD13" s="22"/>
      <c r="PBE13" s="22"/>
      <c r="PBF13" s="22"/>
      <c r="PBG13" s="22"/>
      <c r="PBH13" s="22"/>
      <c r="PBI13" s="22"/>
      <c r="PBJ13" s="22"/>
      <c r="PBK13" s="22"/>
      <c r="PBL13" s="22"/>
      <c r="PBM13" s="22"/>
      <c r="PBN13" s="22"/>
      <c r="PBO13" s="22"/>
      <c r="PBP13" s="22"/>
      <c r="PBQ13" s="22"/>
      <c r="PBR13" s="22"/>
      <c r="PBS13" s="22"/>
      <c r="PBT13" s="22"/>
      <c r="PBU13" s="22"/>
      <c r="PBV13" s="22"/>
      <c r="PBW13" s="22"/>
      <c r="PBX13" s="22"/>
      <c r="PBY13" s="22"/>
      <c r="PBZ13" s="22"/>
      <c r="PCA13" s="22"/>
      <c r="PCB13" s="22"/>
      <c r="PCC13" s="22"/>
      <c r="PCD13" s="22"/>
      <c r="PCE13" s="22"/>
      <c r="PCF13" s="22"/>
      <c r="PCG13" s="22"/>
      <c r="PCH13" s="22"/>
      <c r="PCI13" s="22"/>
      <c r="PCJ13" s="22"/>
      <c r="PCK13" s="22"/>
      <c r="PCL13" s="22"/>
      <c r="PCM13" s="22"/>
      <c r="PCN13" s="22"/>
      <c r="PCO13" s="22"/>
      <c r="PCP13" s="22"/>
      <c r="PCQ13" s="22"/>
      <c r="PCR13" s="22"/>
      <c r="PCS13" s="22"/>
      <c r="PCT13" s="22"/>
      <c r="PCU13" s="22"/>
      <c r="PCV13" s="22"/>
      <c r="PCW13" s="22"/>
      <c r="PCX13" s="22"/>
      <c r="PCY13" s="22"/>
      <c r="PCZ13" s="22"/>
      <c r="PDA13" s="22"/>
      <c r="PDB13" s="22"/>
      <c r="PDC13" s="22"/>
      <c r="PDD13" s="22"/>
      <c r="PDE13" s="22"/>
      <c r="PDF13" s="22"/>
      <c r="PDG13" s="22"/>
      <c r="PDH13" s="22"/>
      <c r="PDI13" s="22"/>
      <c r="PDJ13" s="22"/>
      <c r="PDK13" s="22"/>
      <c r="PDL13" s="22"/>
      <c r="PDM13" s="22"/>
      <c r="PDN13" s="22"/>
      <c r="PDO13" s="22"/>
      <c r="PDP13" s="22"/>
      <c r="PDQ13" s="22"/>
      <c r="PDR13" s="22"/>
      <c r="PDS13" s="22"/>
      <c r="PDT13" s="22"/>
      <c r="PDU13" s="22"/>
      <c r="PDV13" s="22"/>
      <c r="PDW13" s="22"/>
      <c r="PDX13" s="22"/>
      <c r="PDY13" s="22"/>
      <c r="PDZ13" s="22"/>
      <c r="PEA13" s="22"/>
      <c r="PEB13" s="22"/>
      <c r="PEC13" s="22"/>
      <c r="PED13" s="22"/>
      <c r="PEE13" s="22"/>
      <c r="PEF13" s="22"/>
      <c r="PEG13" s="22"/>
      <c r="PEH13" s="22"/>
      <c r="PEI13" s="22"/>
      <c r="PEJ13" s="22"/>
      <c r="PEK13" s="22"/>
      <c r="PEL13" s="22"/>
      <c r="PEM13" s="22"/>
      <c r="PEN13" s="22"/>
      <c r="PEO13" s="22"/>
      <c r="PEP13" s="22"/>
      <c r="PEQ13" s="22"/>
      <c r="PER13" s="22"/>
      <c r="PES13" s="22"/>
      <c r="PET13" s="22"/>
      <c r="PEU13" s="22"/>
      <c r="PEV13" s="22"/>
      <c r="PEW13" s="22"/>
      <c r="PEX13" s="22"/>
      <c r="PEY13" s="22"/>
      <c r="PEZ13" s="22"/>
      <c r="PFA13" s="22"/>
      <c r="PFB13" s="22"/>
      <c r="PFC13" s="22"/>
      <c r="PFD13" s="22"/>
      <c r="PFE13" s="22"/>
      <c r="PFF13" s="22"/>
      <c r="PFG13" s="22"/>
      <c r="PFH13" s="22"/>
      <c r="PFI13" s="22"/>
      <c r="PFJ13" s="22"/>
      <c r="PFK13" s="22"/>
      <c r="PFL13" s="22"/>
      <c r="PFM13" s="22"/>
      <c r="PFN13" s="22"/>
      <c r="PFO13" s="22"/>
      <c r="PFP13" s="22"/>
      <c r="PFQ13" s="22"/>
      <c r="PFR13" s="22"/>
      <c r="PFS13" s="22"/>
      <c r="PFT13" s="22"/>
      <c r="PFU13" s="22"/>
      <c r="PFV13" s="22"/>
      <c r="PFW13" s="22"/>
      <c r="PFX13" s="22"/>
      <c r="PFY13" s="22"/>
      <c r="PFZ13" s="22"/>
      <c r="PGA13" s="22"/>
      <c r="PGB13" s="22"/>
      <c r="PGC13" s="22"/>
      <c r="PGD13" s="22"/>
      <c r="PGE13" s="22"/>
      <c r="PGF13" s="22"/>
      <c r="PGG13" s="22"/>
      <c r="PGH13" s="22"/>
      <c r="PGI13" s="22"/>
      <c r="PGJ13" s="22"/>
      <c r="PGK13" s="22"/>
      <c r="PGL13" s="22"/>
      <c r="PGM13" s="22"/>
      <c r="PGN13" s="22"/>
      <c r="PGO13" s="22"/>
      <c r="PGP13" s="22"/>
      <c r="PGQ13" s="22"/>
      <c r="PGR13" s="22"/>
      <c r="PGS13" s="22"/>
      <c r="PGT13" s="22"/>
      <c r="PGU13" s="22"/>
      <c r="PGV13" s="22"/>
      <c r="PGW13" s="22"/>
      <c r="PGX13" s="22"/>
      <c r="PGY13" s="22"/>
      <c r="PGZ13" s="22"/>
      <c r="PHA13" s="22"/>
      <c r="PHB13" s="22"/>
      <c r="PHC13" s="22"/>
      <c r="PHD13" s="22"/>
      <c r="PHE13" s="22"/>
      <c r="PHF13" s="22"/>
      <c r="PHG13" s="22"/>
      <c r="PHH13" s="22"/>
      <c r="PHI13" s="22"/>
      <c r="PHJ13" s="22"/>
      <c r="PHK13" s="22"/>
      <c r="PHL13" s="22"/>
      <c r="PHM13" s="22"/>
      <c r="PHN13" s="22"/>
      <c r="PHO13" s="22"/>
      <c r="PHP13" s="22"/>
      <c r="PHQ13" s="22"/>
      <c r="PHR13" s="22"/>
      <c r="PHS13" s="22"/>
      <c r="PHT13" s="22"/>
      <c r="PHU13" s="22"/>
      <c r="PHV13" s="22"/>
      <c r="PHW13" s="22"/>
      <c r="PHX13" s="22"/>
      <c r="PHY13" s="22"/>
      <c r="PHZ13" s="22"/>
      <c r="PIA13" s="22"/>
      <c r="PIB13" s="22"/>
      <c r="PIC13" s="22"/>
      <c r="PID13" s="22"/>
      <c r="PIE13" s="22"/>
      <c r="PIF13" s="22"/>
      <c r="PIG13" s="22"/>
      <c r="PIH13" s="22"/>
      <c r="PII13" s="22"/>
      <c r="PIJ13" s="22"/>
      <c r="PIK13" s="22"/>
      <c r="PIL13" s="22"/>
      <c r="PIM13" s="22"/>
      <c r="PIN13" s="22"/>
      <c r="PIO13" s="22"/>
      <c r="PIP13" s="22"/>
      <c r="PIQ13" s="22"/>
      <c r="PIR13" s="22"/>
      <c r="PIS13" s="22"/>
      <c r="PIT13" s="22"/>
      <c r="PIU13" s="22"/>
      <c r="PIV13" s="22"/>
      <c r="PIW13" s="22"/>
      <c r="PIX13" s="22"/>
      <c r="PIY13" s="22"/>
      <c r="PIZ13" s="22"/>
      <c r="PJA13" s="22"/>
      <c r="PJB13" s="22"/>
      <c r="PJC13" s="22"/>
      <c r="PJD13" s="22"/>
      <c r="PJE13" s="22"/>
      <c r="PJF13" s="22"/>
      <c r="PJG13" s="22"/>
      <c r="PJH13" s="22"/>
      <c r="PJI13" s="22"/>
      <c r="PJJ13" s="22"/>
      <c r="PJK13" s="22"/>
      <c r="PJL13" s="22"/>
      <c r="PJM13" s="22"/>
      <c r="PJN13" s="22"/>
      <c r="PJO13" s="22"/>
      <c r="PJP13" s="22"/>
      <c r="PJQ13" s="22"/>
      <c r="PJR13" s="22"/>
      <c r="PJS13" s="22"/>
      <c r="PJT13" s="22"/>
      <c r="PJU13" s="22"/>
      <c r="PJV13" s="22"/>
      <c r="PJW13" s="22"/>
      <c r="PJX13" s="22"/>
      <c r="PJY13" s="22"/>
      <c r="PJZ13" s="22"/>
      <c r="PKA13" s="22"/>
      <c r="PKB13" s="22"/>
      <c r="PKC13" s="22"/>
      <c r="PKD13" s="22"/>
      <c r="PKE13" s="22"/>
      <c r="PKF13" s="22"/>
      <c r="PKG13" s="22"/>
      <c r="PKH13" s="22"/>
      <c r="PKI13" s="22"/>
      <c r="PKJ13" s="22"/>
      <c r="PKK13" s="22"/>
      <c r="PKL13" s="22"/>
      <c r="PKM13" s="22"/>
      <c r="PKN13" s="22"/>
      <c r="PKO13" s="22"/>
      <c r="PKP13" s="22"/>
      <c r="PKQ13" s="22"/>
      <c r="PKR13" s="22"/>
      <c r="PKS13" s="22"/>
      <c r="PKT13" s="22"/>
      <c r="PKU13" s="22"/>
      <c r="PKV13" s="22"/>
      <c r="PKW13" s="22"/>
      <c r="PKX13" s="22"/>
      <c r="PKY13" s="22"/>
      <c r="PKZ13" s="22"/>
      <c r="PLA13" s="22"/>
      <c r="PLB13" s="22"/>
      <c r="PLC13" s="22"/>
      <c r="PLD13" s="22"/>
      <c r="PLE13" s="22"/>
      <c r="PLF13" s="22"/>
      <c r="PLG13" s="22"/>
      <c r="PLH13" s="22"/>
      <c r="PLI13" s="22"/>
      <c r="PLJ13" s="22"/>
      <c r="PLK13" s="22"/>
      <c r="PLL13" s="22"/>
      <c r="PLM13" s="22"/>
      <c r="PLN13" s="22"/>
      <c r="PLO13" s="22"/>
      <c r="PLP13" s="22"/>
      <c r="PLQ13" s="22"/>
      <c r="PLR13" s="22"/>
      <c r="PLS13" s="22"/>
      <c r="PLT13" s="22"/>
      <c r="PLU13" s="22"/>
      <c r="PLV13" s="22"/>
      <c r="PLW13" s="22"/>
      <c r="PLX13" s="22"/>
      <c r="PLY13" s="22"/>
      <c r="PLZ13" s="22"/>
      <c r="PMA13" s="22"/>
      <c r="PMB13" s="22"/>
      <c r="PMC13" s="22"/>
      <c r="PMD13" s="22"/>
      <c r="PME13" s="22"/>
      <c r="PMF13" s="22"/>
      <c r="PMG13" s="22"/>
      <c r="PMH13" s="22"/>
      <c r="PMI13" s="22"/>
      <c r="PMJ13" s="22"/>
      <c r="PMK13" s="22"/>
      <c r="PML13" s="22"/>
      <c r="PMM13" s="22"/>
      <c r="PMN13" s="22"/>
      <c r="PMO13" s="22"/>
      <c r="PMP13" s="22"/>
      <c r="PMQ13" s="22"/>
      <c r="PMR13" s="22"/>
      <c r="PMS13" s="22"/>
      <c r="PMT13" s="22"/>
      <c r="PMU13" s="22"/>
      <c r="PMV13" s="22"/>
      <c r="PMW13" s="22"/>
      <c r="PMX13" s="22"/>
      <c r="PMY13" s="22"/>
      <c r="PMZ13" s="22"/>
      <c r="PNA13" s="22"/>
      <c r="PNB13" s="22"/>
      <c r="PNC13" s="22"/>
      <c r="PND13" s="22"/>
      <c r="PNE13" s="22"/>
      <c r="PNF13" s="22"/>
      <c r="PNG13" s="22"/>
      <c r="PNH13" s="22"/>
      <c r="PNI13" s="22"/>
      <c r="PNJ13" s="22"/>
      <c r="PNK13" s="22"/>
      <c r="PNL13" s="22"/>
      <c r="PNM13" s="22"/>
      <c r="PNN13" s="22"/>
      <c r="PNO13" s="22"/>
      <c r="PNP13" s="22"/>
      <c r="PNQ13" s="22"/>
      <c r="PNR13" s="22"/>
      <c r="PNS13" s="22"/>
      <c r="PNT13" s="22"/>
      <c r="PNU13" s="22"/>
      <c r="PNV13" s="22"/>
      <c r="PNW13" s="22"/>
      <c r="PNX13" s="22"/>
      <c r="PNY13" s="22"/>
      <c r="PNZ13" s="22"/>
      <c r="POA13" s="22"/>
      <c r="POB13" s="22"/>
      <c r="POC13" s="22"/>
      <c r="POD13" s="22"/>
      <c r="POE13" s="22"/>
      <c r="POF13" s="22"/>
      <c r="POG13" s="22"/>
      <c r="POH13" s="22"/>
      <c r="POI13" s="22"/>
      <c r="POJ13" s="22"/>
      <c r="POK13" s="22"/>
      <c r="POL13" s="22"/>
      <c r="POM13" s="22"/>
      <c r="PON13" s="22"/>
      <c r="POO13" s="22"/>
      <c r="POP13" s="22"/>
      <c r="POQ13" s="22"/>
      <c r="POR13" s="22"/>
      <c r="POS13" s="22"/>
      <c r="POT13" s="22"/>
      <c r="POU13" s="22"/>
      <c r="POV13" s="22"/>
      <c r="POW13" s="22"/>
      <c r="POX13" s="22"/>
      <c r="POY13" s="22"/>
      <c r="POZ13" s="22"/>
      <c r="PPA13" s="22"/>
      <c r="PPB13" s="22"/>
      <c r="PPC13" s="22"/>
      <c r="PPD13" s="22"/>
      <c r="PPE13" s="22"/>
      <c r="PPF13" s="22"/>
      <c r="PPG13" s="22"/>
      <c r="PPH13" s="22"/>
      <c r="PPI13" s="22"/>
      <c r="PPJ13" s="22"/>
      <c r="PPK13" s="22"/>
      <c r="PPL13" s="22"/>
      <c r="PPM13" s="22"/>
      <c r="PPN13" s="22"/>
      <c r="PPO13" s="22"/>
      <c r="PPP13" s="22"/>
      <c r="PPQ13" s="22"/>
      <c r="PPR13" s="22"/>
      <c r="PPS13" s="22"/>
      <c r="PPT13" s="22"/>
      <c r="PPU13" s="22"/>
      <c r="PPV13" s="22"/>
      <c r="PPW13" s="22"/>
      <c r="PPX13" s="22"/>
      <c r="PPY13" s="22"/>
      <c r="PPZ13" s="22"/>
      <c r="PQA13" s="22"/>
      <c r="PQB13" s="22"/>
      <c r="PQC13" s="22"/>
      <c r="PQD13" s="22"/>
      <c r="PQE13" s="22"/>
      <c r="PQF13" s="22"/>
      <c r="PQG13" s="22"/>
      <c r="PQH13" s="22"/>
      <c r="PQI13" s="22"/>
      <c r="PQJ13" s="22"/>
      <c r="PQK13" s="22"/>
      <c r="PQL13" s="22"/>
      <c r="PQM13" s="22"/>
      <c r="PQN13" s="22"/>
      <c r="PQO13" s="22"/>
      <c r="PQP13" s="22"/>
      <c r="PQQ13" s="22"/>
      <c r="PQR13" s="22"/>
      <c r="PQS13" s="22"/>
      <c r="PQT13" s="22"/>
      <c r="PQU13" s="22"/>
      <c r="PQV13" s="22"/>
      <c r="PQW13" s="22"/>
      <c r="PQX13" s="22"/>
      <c r="PQY13" s="22"/>
      <c r="PQZ13" s="22"/>
      <c r="PRA13" s="22"/>
      <c r="PRB13" s="22"/>
      <c r="PRC13" s="22"/>
      <c r="PRD13" s="22"/>
      <c r="PRE13" s="22"/>
      <c r="PRF13" s="22"/>
      <c r="PRG13" s="22"/>
      <c r="PRH13" s="22"/>
      <c r="PRI13" s="22"/>
      <c r="PRJ13" s="22"/>
      <c r="PRK13" s="22"/>
      <c r="PRL13" s="22"/>
      <c r="PRM13" s="22"/>
      <c r="PRN13" s="22"/>
      <c r="PRO13" s="22"/>
      <c r="PRP13" s="22"/>
      <c r="PRQ13" s="22"/>
      <c r="PRR13" s="22"/>
      <c r="PRS13" s="22"/>
      <c r="PRT13" s="22"/>
      <c r="PRU13" s="22"/>
      <c r="PRV13" s="22"/>
      <c r="PRW13" s="22"/>
      <c r="PRX13" s="22"/>
      <c r="PRY13" s="22"/>
      <c r="PRZ13" s="22"/>
      <c r="PSA13" s="22"/>
      <c r="PSB13" s="22"/>
      <c r="PSC13" s="22"/>
      <c r="PSD13" s="22"/>
      <c r="PSE13" s="22"/>
      <c r="PSF13" s="22"/>
      <c r="PSG13" s="22"/>
      <c r="PSH13" s="22"/>
      <c r="PSI13" s="22"/>
      <c r="PSJ13" s="22"/>
      <c r="PSK13" s="22"/>
      <c r="PSL13" s="22"/>
      <c r="PSM13" s="22"/>
      <c r="PSN13" s="22"/>
      <c r="PSO13" s="22"/>
      <c r="PSP13" s="22"/>
      <c r="PSQ13" s="22"/>
      <c r="PSR13" s="22"/>
      <c r="PSS13" s="22"/>
      <c r="PST13" s="22"/>
      <c r="PSU13" s="22"/>
      <c r="PSV13" s="22"/>
      <c r="PSW13" s="22"/>
      <c r="PSX13" s="22"/>
      <c r="PSY13" s="22"/>
      <c r="PSZ13" s="22"/>
      <c r="PTA13" s="22"/>
      <c r="PTB13" s="22"/>
      <c r="PTC13" s="22"/>
      <c r="PTD13" s="22"/>
      <c r="PTE13" s="22"/>
      <c r="PTF13" s="22"/>
      <c r="PTG13" s="22"/>
      <c r="PTH13" s="22"/>
      <c r="PTI13" s="22"/>
      <c r="PTJ13" s="22"/>
      <c r="PTK13" s="22"/>
      <c r="PTL13" s="22"/>
      <c r="PTM13" s="22"/>
      <c r="PTN13" s="22"/>
      <c r="PTO13" s="22"/>
      <c r="PTP13" s="22"/>
      <c r="PTQ13" s="22"/>
      <c r="PTR13" s="22"/>
      <c r="PTS13" s="22"/>
      <c r="PTT13" s="22"/>
      <c r="PTU13" s="22"/>
      <c r="PTV13" s="22"/>
      <c r="PTW13" s="22"/>
      <c r="PTX13" s="22"/>
      <c r="PTY13" s="22"/>
      <c r="PTZ13" s="22"/>
      <c r="PUA13" s="22"/>
      <c r="PUB13" s="22"/>
      <c r="PUC13" s="22"/>
      <c r="PUD13" s="22"/>
      <c r="PUE13" s="22"/>
      <c r="PUF13" s="22"/>
      <c r="PUG13" s="22"/>
      <c r="PUH13" s="22"/>
      <c r="PUI13" s="22"/>
      <c r="PUJ13" s="22"/>
      <c r="PUK13" s="22"/>
      <c r="PUL13" s="22"/>
      <c r="PUM13" s="22"/>
      <c r="PUN13" s="22"/>
      <c r="PUO13" s="22"/>
      <c r="PUP13" s="22"/>
      <c r="PUQ13" s="22"/>
      <c r="PUR13" s="22"/>
      <c r="PUS13" s="22"/>
      <c r="PUT13" s="22"/>
      <c r="PUU13" s="22"/>
      <c r="PUV13" s="22"/>
      <c r="PUW13" s="22"/>
      <c r="PUX13" s="22"/>
      <c r="PUY13" s="22"/>
      <c r="PUZ13" s="22"/>
      <c r="PVA13" s="22"/>
      <c r="PVB13" s="22"/>
      <c r="PVC13" s="22"/>
      <c r="PVD13" s="22"/>
      <c r="PVE13" s="22"/>
      <c r="PVF13" s="22"/>
      <c r="PVG13" s="22"/>
      <c r="PVH13" s="22"/>
      <c r="PVI13" s="22"/>
      <c r="PVJ13" s="22"/>
      <c r="PVK13" s="22"/>
      <c r="PVL13" s="22"/>
      <c r="PVM13" s="22"/>
      <c r="PVN13" s="22"/>
      <c r="PVO13" s="22"/>
      <c r="PVP13" s="22"/>
      <c r="PVQ13" s="22"/>
      <c r="PVR13" s="22"/>
      <c r="PVS13" s="22"/>
      <c r="PVT13" s="22"/>
      <c r="PVU13" s="22"/>
      <c r="PVV13" s="22"/>
      <c r="PVW13" s="22"/>
      <c r="PVX13" s="22"/>
      <c r="PVY13" s="22"/>
      <c r="PVZ13" s="22"/>
      <c r="PWA13" s="22"/>
      <c r="PWB13" s="22"/>
      <c r="PWC13" s="22"/>
      <c r="PWD13" s="22"/>
      <c r="PWE13" s="22"/>
      <c r="PWF13" s="22"/>
      <c r="PWG13" s="22"/>
      <c r="PWH13" s="22"/>
      <c r="PWI13" s="22"/>
      <c r="PWJ13" s="22"/>
      <c r="PWK13" s="22"/>
      <c r="PWL13" s="22"/>
      <c r="PWM13" s="22"/>
      <c r="PWN13" s="22"/>
      <c r="PWO13" s="22"/>
      <c r="PWP13" s="22"/>
      <c r="PWQ13" s="22"/>
      <c r="PWR13" s="22"/>
      <c r="PWS13" s="22"/>
      <c r="PWT13" s="22"/>
      <c r="PWU13" s="22"/>
      <c r="PWV13" s="22"/>
      <c r="PWW13" s="22"/>
      <c r="PWX13" s="22"/>
      <c r="PWY13" s="22"/>
      <c r="PWZ13" s="22"/>
      <c r="PXA13" s="22"/>
      <c r="PXB13" s="22"/>
      <c r="PXC13" s="22"/>
      <c r="PXD13" s="22"/>
      <c r="PXE13" s="22"/>
      <c r="PXF13" s="22"/>
      <c r="PXG13" s="22"/>
      <c r="PXH13" s="22"/>
      <c r="PXI13" s="22"/>
      <c r="PXJ13" s="22"/>
      <c r="PXK13" s="22"/>
      <c r="PXL13" s="22"/>
      <c r="PXM13" s="22"/>
      <c r="PXN13" s="22"/>
      <c r="PXO13" s="22"/>
      <c r="PXP13" s="22"/>
      <c r="PXQ13" s="22"/>
      <c r="PXR13" s="22"/>
      <c r="PXS13" s="22"/>
      <c r="PXT13" s="22"/>
      <c r="PXU13" s="22"/>
      <c r="PXV13" s="22"/>
      <c r="PXW13" s="22"/>
      <c r="PXX13" s="22"/>
      <c r="PXY13" s="22"/>
      <c r="PXZ13" s="22"/>
      <c r="PYA13" s="22"/>
      <c r="PYB13" s="22"/>
      <c r="PYC13" s="22"/>
      <c r="PYD13" s="22"/>
      <c r="PYE13" s="22"/>
      <c r="PYF13" s="22"/>
      <c r="PYG13" s="22"/>
      <c r="PYH13" s="22"/>
      <c r="PYI13" s="22"/>
      <c r="PYJ13" s="22"/>
      <c r="PYK13" s="22"/>
      <c r="PYL13" s="22"/>
      <c r="PYM13" s="22"/>
      <c r="PYN13" s="22"/>
      <c r="PYO13" s="22"/>
      <c r="PYP13" s="22"/>
      <c r="PYQ13" s="22"/>
      <c r="PYR13" s="22"/>
      <c r="PYS13" s="22"/>
      <c r="PYT13" s="22"/>
      <c r="PYU13" s="22"/>
      <c r="PYV13" s="22"/>
      <c r="PYW13" s="22"/>
      <c r="PYX13" s="22"/>
      <c r="PYY13" s="22"/>
      <c r="PYZ13" s="22"/>
      <c r="PZA13" s="22"/>
      <c r="PZB13" s="22"/>
      <c r="PZC13" s="22"/>
      <c r="PZD13" s="22"/>
      <c r="PZE13" s="22"/>
      <c r="PZF13" s="22"/>
      <c r="PZG13" s="22"/>
      <c r="PZH13" s="22"/>
      <c r="PZI13" s="22"/>
      <c r="PZJ13" s="22"/>
      <c r="PZK13" s="22"/>
      <c r="PZL13" s="22"/>
      <c r="PZM13" s="22"/>
      <c r="PZN13" s="22"/>
      <c r="PZO13" s="22"/>
      <c r="PZP13" s="22"/>
      <c r="PZQ13" s="22"/>
      <c r="PZR13" s="22"/>
      <c r="PZS13" s="22"/>
      <c r="PZT13" s="22"/>
      <c r="PZU13" s="22"/>
      <c r="PZV13" s="22"/>
      <c r="PZW13" s="22"/>
      <c r="PZX13" s="22"/>
      <c r="PZY13" s="22"/>
      <c r="PZZ13" s="22"/>
      <c r="QAA13" s="22"/>
      <c r="QAB13" s="22"/>
      <c r="QAC13" s="22"/>
      <c r="QAD13" s="22"/>
      <c r="QAE13" s="22"/>
      <c r="QAF13" s="22"/>
      <c r="QAG13" s="22"/>
      <c r="QAH13" s="22"/>
      <c r="QAI13" s="22"/>
      <c r="QAJ13" s="22"/>
      <c r="QAK13" s="22"/>
      <c r="QAL13" s="22"/>
      <c r="QAM13" s="22"/>
      <c r="QAN13" s="22"/>
      <c r="QAO13" s="22"/>
      <c r="QAP13" s="22"/>
      <c r="QAQ13" s="22"/>
      <c r="QAR13" s="22"/>
      <c r="QAS13" s="22"/>
      <c r="QAT13" s="22"/>
      <c r="QAU13" s="22"/>
      <c r="QAV13" s="22"/>
      <c r="QAW13" s="22"/>
      <c r="QAX13" s="22"/>
      <c r="QAY13" s="22"/>
      <c r="QAZ13" s="22"/>
      <c r="QBA13" s="22"/>
      <c r="QBB13" s="22"/>
      <c r="QBC13" s="22"/>
      <c r="QBD13" s="22"/>
      <c r="QBE13" s="22"/>
      <c r="QBF13" s="22"/>
      <c r="QBG13" s="22"/>
      <c r="QBH13" s="22"/>
      <c r="QBI13" s="22"/>
      <c r="QBJ13" s="22"/>
      <c r="QBK13" s="22"/>
      <c r="QBL13" s="22"/>
      <c r="QBM13" s="22"/>
      <c r="QBN13" s="22"/>
      <c r="QBO13" s="22"/>
      <c r="QBP13" s="22"/>
      <c r="QBQ13" s="22"/>
      <c r="QBR13" s="22"/>
      <c r="QBS13" s="22"/>
      <c r="QBT13" s="22"/>
      <c r="QBU13" s="22"/>
      <c r="QBV13" s="22"/>
      <c r="QBW13" s="22"/>
      <c r="QBX13" s="22"/>
      <c r="QBY13" s="22"/>
      <c r="QBZ13" s="22"/>
      <c r="QCA13" s="22"/>
      <c r="QCB13" s="22"/>
      <c r="QCC13" s="22"/>
      <c r="QCD13" s="22"/>
      <c r="QCE13" s="22"/>
      <c r="QCF13" s="22"/>
      <c r="QCG13" s="22"/>
      <c r="QCH13" s="22"/>
      <c r="QCI13" s="22"/>
      <c r="QCJ13" s="22"/>
      <c r="QCK13" s="22"/>
      <c r="QCL13" s="22"/>
      <c r="QCM13" s="22"/>
      <c r="QCN13" s="22"/>
      <c r="QCO13" s="22"/>
      <c r="QCP13" s="22"/>
      <c r="QCQ13" s="22"/>
      <c r="QCR13" s="22"/>
      <c r="QCS13" s="22"/>
      <c r="QCT13" s="22"/>
      <c r="QCU13" s="22"/>
      <c r="QCV13" s="22"/>
      <c r="QCW13" s="22"/>
      <c r="QCX13" s="22"/>
      <c r="QCY13" s="22"/>
      <c r="QCZ13" s="22"/>
      <c r="QDA13" s="22"/>
      <c r="QDB13" s="22"/>
      <c r="QDC13" s="22"/>
      <c r="QDD13" s="22"/>
      <c r="QDE13" s="22"/>
      <c r="QDF13" s="22"/>
      <c r="QDG13" s="22"/>
      <c r="QDH13" s="22"/>
      <c r="QDI13" s="22"/>
      <c r="QDJ13" s="22"/>
      <c r="QDK13" s="22"/>
      <c r="QDL13" s="22"/>
      <c r="QDM13" s="22"/>
      <c r="QDN13" s="22"/>
      <c r="QDO13" s="22"/>
      <c r="QDP13" s="22"/>
      <c r="QDQ13" s="22"/>
      <c r="QDR13" s="22"/>
      <c r="QDS13" s="22"/>
      <c r="QDT13" s="22"/>
      <c r="QDU13" s="22"/>
      <c r="QDV13" s="22"/>
      <c r="QDW13" s="22"/>
      <c r="QDX13" s="22"/>
      <c r="QDY13" s="22"/>
      <c r="QDZ13" s="22"/>
      <c r="QEA13" s="22"/>
      <c r="QEB13" s="22"/>
      <c r="QEC13" s="22"/>
      <c r="QED13" s="22"/>
      <c r="QEE13" s="22"/>
      <c r="QEF13" s="22"/>
      <c r="QEG13" s="22"/>
      <c r="QEH13" s="22"/>
      <c r="QEI13" s="22"/>
      <c r="QEJ13" s="22"/>
      <c r="QEK13" s="22"/>
      <c r="QEL13" s="22"/>
      <c r="QEM13" s="22"/>
      <c r="QEN13" s="22"/>
      <c r="QEO13" s="22"/>
      <c r="QEP13" s="22"/>
      <c r="QEQ13" s="22"/>
      <c r="QER13" s="22"/>
      <c r="QES13" s="22"/>
      <c r="QET13" s="22"/>
      <c r="QEU13" s="22"/>
      <c r="QEV13" s="22"/>
      <c r="QEW13" s="22"/>
      <c r="QEX13" s="22"/>
      <c r="QEY13" s="22"/>
      <c r="QEZ13" s="22"/>
      <c r="QFA13" s="22"/>
      <c r="QFB13" s="22"/>
      <c r="QFC13" s="22"/>
      <c r="QFD13" s="22"/>
      <c r="QFE13" s="22"/>
      <c r="QFF13" s="22"/>
      <c r="QFG13" s="22"/>
      <c r="QFH13" s="22"/>
      <c r="QFI13" s="22"/>
      <c r="QFJ13" s="22"/>
      <c r="QFK13" s="22"/>
      <c r="QFL13" s="22"/>
      <c r="QFM13" s="22"/>
      <c r="QFN13" s="22"/>
      <c r="QFO13" s="22"/>
      <c r="QFP13" s="22"/>
      <c r="QFQ13" s="22"/>
      <c r="QFR13" s="22"/>
      <c r="QFS13" s="22"/>
      <c r="QFT13" s="22"/>
      <c r="QFU13" s="22"/>
      <c r="QFV13" s="22"/>
      <c r="QFW13" s="22"/>
      <c r="QFX13" s="22"/>
      <c r="QFY13" s="22"/>
      <c r="QFZ13" s="22"/>
      <c r="QGA13" s="22"/>
      <c r="QGB13" s="22"/>
      <c r="QGC13" s="22"/>
      <c r="QGD13" s="22"/>
      <c r="QGE13" s="22"/>
      <c r="QGF13" s="22"/>
      <c r="QGG13" s="22"/>
      <c r="QGH13" s="22"/>
      <c r="QGI13" s="22"/>
      <c r="QGJ13" s="22"/>
      <c r="QGK13" s="22"/>
      <c r="QGL13" s="22"/>
      <c r="QGM13" s="22"/>
      <c r="QGN13" s="22"/>
      <c r="QGO13" s="22"/>
      <c r="QGP13" s="22"/>
      <c r="QGQ13" s="22"/>
      <c r="QGR13" s="22"/>
      <c r="QGS13" s="22"/>
      <c r="QGT13" s="22"/>
      <c r="QGU13" s="22"/>
      <c r="QGV13" s="22"/>
      <c r="QGW13" s="22"/>
      <c r="QGX13" s="22"/>
      <c r="QGY13" s="22"/>
      <c r="QGZ13" s="22"/>
      <c r="QHA13" s="22"/>
      <c r="QHB13" s="22"/>
      <c r="QHC13" s="22"/>
      <c r="QHD13" s="22"/>
      <c r="QHE13" s="22"/>
      <c r="QHF13" s="22"/>
      <c r="QHG13" s="22"/>
      <c r="QHH13" s="22"/>
      <c r="QHI13" s="22"/>
      <c r="QHJ13" s="22"/>
      <c r="QHK13" s="22"/>
      <c r="QHL13" s="22"/>
      <c r="QHM13" s="22"/>
      <c r="QHN13" s="22"/>
      <c r="QHO13" s="22"/>
      <c r="QHP13" s="22"/>
      <c r="QHQ13" s="22"/>
      <c r="QHR13" s="22"/>
      <c r="QHS13" s="22"/>
      <c r="QHT13" s="22"/>
      <c r="QHU13" s="22"/>
      <c r="QHV13" s="22"/>
      <c r="QHW13" s="22"/>
      <c r="QHX13" s="22"/>
      <c r="QHY13" s="22"/>
      <c r="QHZ13" s="22"/>
      <c r="QIA13" s="22"/>
      <c r="QIB13" s="22"/>
      <c r="QIC13" s="22"/>
      <c r="QID13" s="22"/>
      <c r="QIE13" s="22"/>
      <c r="QIF13" s="22"/>
      <c r="QIG13" s="22"/>
      <c r="QIH13" s="22"/>
      <c r="QII13" s="22"/>
      <c r="QIJ13" s="22"/>
      <c r="QIK13" s="22"/>
      <c r="QIL13" s="22"/>
      <c r="QIM13" s="22"/>
      <c r="QIN13" s="22"/>
      <c r="QIO13" s="22"/>
      <c r="QIP13" s="22"/>
      <c r="QIQ13" s="22"/>
      <c r="QIR13" s="22"/>
      <c r="QIS13" s="22"/>
      <c r="QIT13" s="22"/>
      <c r="QIU13" s="22"/>
      <c r="QIV13" s="22"/>
      <c r="QIW13" s="22"/>
      <c r="QIX13" s="22"/>
      <c r="QIY13" s="22"/>
      <c r="QIZ13" s="22"/>
      <c r="QJA13" s="22"/>
      <c r="QJB13" s="22"/>
      <c r="QJC13" s="22"/>
      <c r="QJD13" s="22"/>
      <c r="QJE13" s="22"/>
      <c r="QJF13" s="22"/>
      <c r="QJG13" s="22"/>
      <c r="QJH13" s="22"/>
      <c r="QJI13" s="22"/>
      <c r="QJJ13" s="22"/>
      <c r="QJK13" s="22"/>
      <c r="QJL13" s="22"/>
      <c r="QJM13" s="22"/>
      <c r="QJN13" s="22"/>
      <c r="QJO13" s="22"/>
      <c r="QJP13" s="22"/>
      <c r="QJQ13" s="22"/>
      <c r="QJR13" s="22"/>
      <c r="QJS13" s="22"/>
      <c r="QJT13" s="22"/>
      <c r="QJU13" s="22"/>
      <c r="QJV13" s="22"/>
      <c r="QJW13" s="22"/>
      <c r="QJX13" s="22"/>
      <c r="QJY13" s="22"/>
      <c r="QJZ13" s="22"/>
      <c r="QKA13" s="22"/>
      <c r="QKB13" s="22"/>
      <c r="QKC13" s="22"/>
      <c r="QKD13" s="22"/>
      <c r="QKE13" s="22"/>
      <c r="QKF13" s="22"/>
      <c r="QKG13" s="22"/>
      <c r="QKH13" s="22"/>
      <c r="QKI13" s="22"/>
      <c r="QKJ13" s="22"/>
      <c r="QKK13" s="22"/>
      <c r="QKL13" s="22"/>
      <c r="QKM13" s="22"/>
      <c r="QKN13" s="22"/>
      <c r="QKO13" s="22"/>
      <c r="QKP13" s="22"/>
      <c r="QKQ13" s="22"/>
      <c r="QKR13" s="22"/>
      <c r="QKS13" s="22"/>
      <c r="QKT13" s="22"/>
      <c r="QKU13" s="22"/>
      <c r="QKV13" s="22"/>
      <c r="QKW13" s="22"/>
      <c r="QKX13" s="22"/>
      <c r="QKY13" s="22"/>
      <c r="QKZ13" s="22"/>
      <c r="QLA13" s="22"/>
      <c r="QLB13" s="22"/>
      <c r="QLC13" s="22"/>
      <c r="QLD13" s="22"/>
      <c r="QLE13" s="22"/>
      <c r="QLF13" s="22"/>
      <c r="QLG13" s="22"/>
      <c r="QLH13" s="22"/>
      <c r="QLI13" s="22"/>
      <c r="QLJ13" s="22"/>
      <c r="QLK13" s="22"/>
      <c r="QLL13" s="22"/>
      <c r="QLM13" s="22"/>
      <c r="QLN13" s="22"/>
      <c r="QLO13" s="22"/>
      <c r="QLP13" s="22"/>
      <c r="QLQ13" s="22"/>
      <c r="QLR13" s="22"/>
      <c r="QLS13" s="22"/>
      <c r="QLT13" s="22"/>
      <c r="QLU13" s="22"/>
      <c r="QLV13" s="22"/>
      <c r="QLW13" s="22"/>
      <c r="QLX13" s="22"/>
      <c r="QLY13" s="22"/>
      <c r="QLZ13" s="22"/>
      <c r="QMA13" s="22"/>
      <c r="QMB13" s="22"/>
      <c r="QMC13" s="22"/>
      <c r="QMD13" s="22"/>
      <c r="QME13" s="22"/>
      <c r="QMF13" s="22"/>
      <c r="QMG13" s="22"/>
      <c r="QMH13" s="22"/>
      <c r="QMI13" s="22"/>
      <c r="QMJ13" s="22"/>
      <c r="QMK13" s="22"/>
      <c r="QML13" s="22"/>
      <c r="QMM13" s="22"/>
      <c r="QMN13" s="22"/>
      <c r="QMO13" s="22"/>
      <c r="QMP13" s="22"/>
      <c r="QMQ13" s="22"/>
      <c r="QMR13" s="22"/>
      <c r="QMS13" s="22"/>
      <c r="QMT13" s="22"/>
      <c r="QMU13" s="22"/>
      <c r="QMV13" s="22"/>
      <c r="QMW13" s="22"/>
      <c r="QMX13" s="22"/>
      <c r="QMY13" s="22"/>
      <c r="QMZ13" s="22"/>
      <c r="QNA13" s="22"/>
      <c r="QNB13" s="22"/>
      <c r="QNC13" s="22"/>
      <c r="QND13" s="22"/>
      <c r="QNE13" s="22"/>
      <c r="QNF13" s="22"/>
      <c r="QNG13" s="22"/>
      <c r="QNH13" s="22"/>
      <c r="QNI13" s="22"/>
      <c r="QNJ13" s="22"/>
      <c r="QNK13" s="22"/>
      <c r="QNL13" s="22"/>
      <c r="QNM13" s="22"/>
      <c r="QNN13" s="22"/>
      <c r="QNO13" s="22"/>
      <c r="QNP13" s="22"/>
      <c r="QNQ13" s="22"/>
      <c r="QNR13" s="22"/>
      <c r="QNS13" s="22"/>
      <c r="QNT13" s="22"/>
      <c r="QNU13" s="22"/>
      <c r="QNV13" s="22"/>
      <c r="QNW13" s="22"/>
      <c r="QNX13" s="22"/>
      <c r="QNY13" s="22"/>
      <c r="QNZ13" s="22"/>
      <c r="QOA13" s="22"/>
      <c r="QOB13" s="22"/>
      <c r="QOC13" s="22"/>
      <c r="QOD13" s="22"/>
      <c r="QOE13" s="22"/>
      <c r="QOF13" s="22"/>
      <c r="QOG13" s="22"/>
      <c r="QOH13" s="22"/>
      <c r="QOI13" s="22"/>
      <c r="QOJ13" s="22"/>
      <c r="QOK13" s="22"/>
      <c r="QOL13" s="22"/>
      <c r="QOM13" s="22"/>
      <c r="QON13" s="22"/>
      <c r="QOO13" s="22"/>
      <c r="QOP13" s="22"/>
      <c r="QOQ13" s="22"/>
      <c r="QOR13" s="22"/>
      <c r="QOS13" s="22"/>
      <c r="QOT13" s="22"/>
      <c r="QOU13" s="22"/>
      <c r="QOV13" s="22"/>
      <c r="QOW13" s="22"/>
      <c r="QOX13" s="22"/>
      <c r="QOY13" s="22"/>
      <c r="QOZ13" s="22"/>
      <c r="QPA13" s="22"/>
      <c r="QPB13" s="22"/>
      <c r="QPC13" s="22"/>
      <c r="QPD13" s="22"/>
      <c r="QPE13" s="22"/>
      <c r="QPF13" s="22"/>
      <c r="QPG13" s="22"/>
      <c r="QPH13" s="22"/>
      <c r="QPI13" s="22"/>
      <c r="QPJ13" s="22"/>
      <c r="QPK13" s="22"/>
      <c r="QPL13" s="22"/>
      <c r="QPM13" s="22"/>
      <c r="QPN13" s="22"/>
      <c r="QPO13" s="22"/>
      <c r="QPP13" s="22"/>
      <c r="QPQ13" s="22"/>
      <c r="QPR13" s="22"/>
      <c r="QPS13" s="22"/>
      <c r="QPT13" s="22"/>
      <c r="QPU13" s="22"/>
      <c r="QPV13" s="22"/>
      <c r="QPW13" s="22"/>
      <c r="QPX13" s="22"/>
      <c r="QPY13" s="22"/>
      <c r="QPZ13" s="22"/>
      <c r="QQA13" s="22"/>
      <c r="QQB13" s="22"/>
      <c r="QQC13" s="22"/>
      <c r="QQD13" s="22"/>
      <c r="QQE13" s="22"/>
      <c r="QQF13" s="22"/>
      <c r="QQG13" s="22"/>
      <c r="QQH13" s="22"/>
      <c r="QQI13" s="22"/>
      <c r="QQJ13" s="22"/>
      <c r="QQK13" s="22"/>
      <c r="QQL13" s="22"/>
      <c r="QQM13" s="22"/>
      <c r="QQN13" s="22"/>
      <c r="QQO13" s="22"/>
      <c r="QQP13" s="22"/>
      <c r="QQQ13" s="22"/>
      <c r="QQR13" s="22"/>
      <c r="QQS13" s="22"/>
      <c r="QQT13" s="22"/>
      <c r="QQU13" s="22"/>
      <c r="QQV13" s="22"/>
      <c r="QQW13" s="22"/>
      <c r="QQX13" s="22"/>
      <c r="QQY13" s="22"/>
      <c r="QQZ13" s="22"/>
      <c r="QRA13" s="22"/>
      <c r="QRB13" s="22"/>
      <c r="QRC13" s="22"/>
      <c r="QRD13" s="22"/>
      <c r="QRE13" s="22"/>
      <c r="QRF13" s="22"/>
      <c r="QRG13" s="22"/>
      <c r="QRH13" s="22"/>
      <c r="QRI13" s="22"/>
      <c r="QRJ13" s="22"/>
      <c r="QRK13" s="22"/>
      <c r="QRL13" s="22"/>
      <c r="QRM13" s="22"/>
      <c r="QRN13" s="22"/>
      <c r="QRO13" s="22"/>
      <c r="QRP13" s="22"/>
      <c r="QRQ13" s="22"/>
      <c r="QRR13" s="22"/>
      <c r="QRS13" s="22"/>
      <c r="QRT13" s="22"/>
      <c r="QRU13" s="22"/>
      <c r="QRV13" s="22"/>
      <c r="QRW13" s="22"/>
      <c r="QRX13" s="22"/>
      <c r="QRY13" s="22"/>
      <c r="QRZ13" s="22"/>
      <c r="QSA13" s="22"/>
      <c r="QSB13" s="22"/>
      <c r="QSC13" s="22"/>
      <c r="QSD13" s="22"/>
      <c r="QSE13" s="22"/>
      <c r="QSF13" s="22"/>
      <c r="QSG13" s="22"/>
      <c r="QSH13" s="22"/>
      <c r="QSI13" s="22"/>
      <c r="QSJ13" s="22"/>
      <c r="QSK13" s="22"/>
      <c r="QSL13" s="22"/>
      <c r="QSM13" s="22"/>
      <c r="QSN13" s="22"/>
      <c r="QSO13" s="22"/>
      <c r="QSP13" s="22"/>
      <c r="QSQ13" s="22"/>
      <c r="QSR13" s="22"/>
      <c r="QSS13" s="22"/>
      <c r="QST13" s="22"/>
      <c r="QSU13" s="22"/>
      <c r="QSV13" s="22"/>
      <c r="QSW13" s="22"/>
      <c r="QSX13" s="22"/>
      <c r="QSY13" s="22"/>
      <c r="QSZ13" s="22"/>
      <c r="QTA13" s="22"/>
      <c r="QTB13" s="22"/>
      <c r="QTC13" s="22"/>
      <c r="QTD13" s="22"/>
      <c r="QTE13" s="22"/>
      <c r="QTF13" s="22"/>
      <c r="QTG13" s="22"/>
      <c r="QTH13" s="22"/>
      <c r="QTI13" s="22"/>
      <c r="QTJ13" s="22"/>
      <c r="QTK13" s="22"/>
      <c r="QTL13" s="22"/>
      <c r="QTM13" s="22"/>
      <c r="QTN13" s="22"/>
      <c r="QTO13" s="22"/>
      <c r="QTP13" s="22"/>
      <c r="QTQ13" s="22"/>
      <c r="QTR13" s="22"/>
      <c r="QTS13" s="22"/>
      <c r="QTT13" s="22"/>
      <c r="QTU13" s="22"/>
      <c r="QTV13" s="22"/>
      <c r="QTW13" s="22"/>
      <c r="QTX13" s="22"/>
      <c r="QTY13" s="22"/>
      <c r="QTZ13" s="22"/>
      <c r="QUA13" s="22"/>
      <c r="QUB13" s="22"/>
      <c r="QUC13" s="22"/>
      <c r="QUD13" s="22"/>
      <c r="QUE13" s="22"/>
      <c r="QUF13" s="22"/>
      <c r="QUG13" s="22"/>
      <c r="QUH13" s="22"/>
      <c r="QUI13" s="22"/>
      <c r="QUJ13" s="22"/>
      <c r="QUK13" s="22"/>
      <c r="QUL13" s="22"/>
      <c r="QUM13" s="22"/>
      <c r="QUN13" s="22"/>
      <c r="QUO13" s="22"/>
      <c r="QUP13" s="22"/>
      <c r="QUQ13" s="22"/>
      <c r="QUR13" s="22"/>
      <c r="QUS13" s="22"/>
      <c r="QUT13" s="22"/>
      <c r="QUU13" s="22"/>
      <c r="QUV13" s="22"/>
      <c r="QUW13" s="22"/>
      <c r="QUX13" s="22"/>
      <c r="QUY13" s="22"/>
      <c r="QUZ13" s="22"/>
      <c r="QVA13" s="22"/>
      <c r="QVB13" s="22"/>
      <c r="QVC13" s="22"/>
      <c r="QVD13" s="22"/>
      <c r="QVE13" s="22"/>
      <c r="QVF13" s="22"/>
      <c r="QVG13" s="22"/>
      <c r="QVH13" s="22"/>
      <c r="QVI13" s="22"/>
      <c r="QVJ13" s="22"/>
      <c r="QVK13" s="22"/>
      <c r="QVL13" s="22"/>
      <c r="QVM13" s="22"/>
      <c r="QVN13" s="22"/>
      <c r="QVO13" s="22"/>
      <c r="QVP13" s="22"/>
      <c r="QVQ13" s="22"/>
      <c r="QVR13" s="22"/>
      <c r="QVS13" s="22"/>
      <c r="QVT13" s="22"/>
      <c r="QVU13" s="22"/>
      <c r="QVV13" s="22"/>
      <c r="QVW13" s="22"/>
      <c r="QVX13" s="22"/>
      <c r="QVY13" s="22"/>
      <c r="QVZ13" s="22"/>
      <c r="QWA13" s="22"/>
      <c r="QWB13" s="22"/>
      <c r="QWC13" s="22"/>
      <c r="QWD13" s="22"/>
      <c r="QWE13" s="22"/>
      <c r="QWF13" s="22"/>
      <c r="QWG13" s="22"/>
      <c r="QWH13" s="22"/>
      <c r="QWI13" s="22"/>
      <c r="QWJ13" s="22"/>
      <c r="QWK13" s="22"/>
      <c r="QWL13" s="22"/>
      <c r="QWM13" s="22"/>
      <c r="QWN13" s="22"/>
      <c r="QWO13" s="22"/>
      <c r="QWP13" s="22"/>
      <c r="QWQ13" s="22"/>
      <c r="QWR13" s="22"/>
      <c r="QWS13" s="22"/>
      <c r="QWT13" s="22"/>
      <c r="QWU13" s="22"/>
      <c r="QWV13" s="22"/>
      <c r="QWW13" s="22"/>
      <c r="QWX13" s="22"/>
      <c r="QWY13" s="22"/>
      <c r="QWZ13" s="22"/>
      <c r="QXA13" s="22"/>
      <c r="QXB13" s="22"/>
      <c r="QXC13" s="22"/>
      <c r="QXD13" s="22"/>
      <c r="QXE13" s="22"/>
      <c r="QXF13" s="22"/>
      <c r="QXG13" s="22"/>
      <c r="QXH13" s="22"/>
      <c r="QXI13" s="22"/>
      <c r="QXJ13" s="22"/>
      <c r="QXK13" s="22"/>
      <c r="QXL13" s="22"/>
      <c r="QXM13" s="22"/>
      <c r="QXN13" s="22"/>
      <c r="QXO13" s="22"/>
      <c r="QXP13" s="22"/>
      <c r="QXQ13" s="22"/>
      <c r="QXR13" s="22"/>
      <c r="QXS13" s="22"/>
      <c r="QXT13" s="22"/>
      <c r="QXU13" s="22"/>
      <c r="QXV13" s="22"/>
      <c r="QXW13" s="22"/>
      <c r="QXX13" s="22"/>
      <c r="QXY13" s="22"/>
      <c r="QXZ13" s="22"/>
      <c r="QYA13" s="22"/>
      <c r="QYB13" s="22"/>
      <c r="QYC13" s="22"/>
      <c r="QYD13" s="22"/>
      <c r="QYE13" s="22"/>
      <c r="QYF13" s="22"/>
      <c r="QYG13" s="22"/>
      <c r="QYH13" s="22"/>
      <c r="QYI13" s="22"/>
      <c r="QYJ13" s="22"/>
      <c r="QYK13" s="22"/>
      <c r="QYL13" s="22"/>
      <c r="QYM13" s="22"/>
      <c r="QYN13" s="22"/>
      <c r="QYO13" s="22"/>
      <c r="QYP13" s="22"/>
      <c r="QYQ13" s="22"/>
      <c r="QYR13" s="22"/>
      <c r="QYS13" s="22"/>
      <c r="QYT13" s="22"/>
      <c r="QYU13" s="22"/>
      <c r="QYV13" s="22"/>
      <c r="QYW13" s="22"/>
      <c r="QYX13" s="22"/>
      <c r="QYY13" s="22"/>
      <c r="QYZ13" s="22"/>
      <c r="QZA13" s="22"/>
      <c r="QZB13" s="22"/>
      <c r="QZC13" s="22"/>
      <c r="QZD13" s="22"/>
      <c r="QZE13" s="22"/>
      <c r="QZF13" s="22"/>
      <c r="QZG13" s="22"/>
      <c r="QZH13" s="22"/>
      <c r="QZI13" s="22"/>
      <c r="QZJ13" s="22"/>
      <c r="QZK13" s="22"/>
      <c r="QZL13" s="22"/>
      <c r="QZM13" s="22"/>
      <c r="QZN13" s="22"/>
      <c r="QZO13" s="22"/>
      <c r="QZP13" s="22"/>
      <c r="QZQ13" s="22"/>
      <c r="QZR13" s="22"/>
      <c r="QZS13" s="22"/>
      <c r="QZT13" s="22"/>
      <c r="QZU13" s="22"/>
      <c r="QZV13" s="22"/>
      <c r="QZW13" s="22"/>
      <c r="QZX13" s="22"/>
      <c r="QZY13" s="22"/>
      <c r="QZZ13" s="22"/>
      <c r="RAA13" s="22"/>
      <c r="RAB13" s="22"/>
      <c r="RAC13" s="22"/>
      <c r="RAD13" s="22"/>
      <c r="RAE13" s="22"/>
      <c r="RAF13" s="22"/>
      <c r="RAG13" s="22"/>
      <c r="RAH13" s="22"/>
      <c r="RAI13" s="22"/>
      <c r="RAJ13" s="22"/>
      <c r="RAK13" s="22"/>
      <c r="RAL13" s="22"/>
      <c r="RAM13" s="22"/>
      <c r="RAN13" s="22"/>
      <c r="RAO13" s="22"/>
      <c r="RAP13" s="22"/>
      <c r="RAQ13" s="22"/>
      <c r="RAR13" s="22"/>
      <c r="RAS13" s="22"/>
      <c r="RAT13" s="22"/>
      <c r="RAU13" s="22"/>
      <c r="RAV13" s="22"/>
      <c r="RAW13" s="22"/>
      <c r="RAX13" s="22"/>
      <c r="RAY13" s="22"/>
      <c r="RAZ13" s="22"/>
      <c r="RBA13" s="22"/>
      <c r="RBB13" s="22"/>
      <c r="RBC13" s="22"/>
      <c r="RBD13" s="22"/>
      <c r="RBE13" s="22"/>
      <c r="RBF13" s="22"/>
      <c r="RBG13" s="22"/>
      <c r="RBH13" s="22"/>
      <c r="RBI13" s="22"/>
      <c r="RBJ13" s="22"/>
      <c r="RBK13" s="22"/>
      <c r="RBL13" s="22"/>
      <c r="RBM13" s="22"/>
      <c r="RBN13" s="22"/>
      <c r="RBO13" s="22"/>
      <c r="RBP13" s="22"/>
      <c r="RBQ13" s="22"/>
      <c r="RBR13" s="22"/>
      <c r="RBS13" s="22"/>
      <c r="RBT13" s="22"/>
      <c r="RBU13" s="22"/>
      <c r="RBV13" s="22"/>
      <c r="RBW13" s="22"/>
      <c r="RBX13" s="22"/>
      <c r="RBY13" s="22"/>
      <c r="RBZ13" s="22"/>
      <c r="RCA13" s="22"/>
      <c r="RCB13" s="22"/>
      <c r="RCC13" s="22"/>
      <c r="RCD13" s="22"/>
      <c r="RCE13" s="22"/>
      <c r="RCF13" s="22"/>
      <c r="RCG13" s="22"/>
      <c r="RCH13" s="22"/>
      <c r="RCI13" s="22"/>
      <c r="RCJ13" s="22"/>
      <c r="RCK13" s="22"/>
      <c r="RCL13" s="22"/>
      <c r="RCM13" s="22"/>
      <c r="RCN13" s="22"/>
      <c r="RCO13" s="22"/>
      <c r="RCP13" s="22"/>
      <c r="RCQ13" s="22"/>
      <c r="RCR13" s="22"/>
      <c r="RCS13" s="22"/>
      <c r="RCT13" s="22"/>
      <c r="RCU13" s="22"/>
      <c r="RCV13" s="22"/>
      <c r="RCW13" s="22"/>
      <c r="RCX13" s="22"/>
      <c r="RCY13" s="22"/>
      <c r="RCZ13" s="22"/>
      <c r="RDA13" s="22"/>
      <c r="RDB13" s="22"/>
      <c r="RDC13" s="22"/>
      <c r="RDD13" s="22"/>
      <c r="RDE13" s="22"/>
      <c r="RDF13" s="22"/>
      <c r="RDG13" s="22"/>
      <c r="RDH13" s="22"/>
      <c r="RDI13" s="22"/>
      <c r="RDJ13" s="22"/>
      <c r="RDK13" s="22"/>
      <c r="RDL13" s="22"/>
      <c r="RDM13" s="22"/>
      <c r="RDN13" s="22"/>
      <c r="RDO13" s="22"/>
      <c r="RDP13" s="22"/>
      <c r="RDQ13" s="22"/>
      <c r="RDR13" s="22"/>
      <c r="RDS13" s="22"/>
      <c r="RDT13" s="22"/>
      <c r="RDU13" s="22"/>
      <c r="RDV13" s="22"/>
      <c r="RDW13" s="22"/>
      <c r="RDX13" s="22"/>
      <c r="RDY13" s="22"/>
      <c r="RDZ13" s="22"/>
      <c r="REA13" s="22"/>
      <c r="REB13" s="22"/>
      <c r="REC13" s="22"/>
      <c r="RED13" s="22"/>
      <c r="REE13" s="22"/>
      <c r="REF13" s="22"/>
      <c r="REG13" s="22"/>
      <c r="REH13" s="22"/>
      <c r="REI13" s="22"/>
      <c r="REJ13" s="22"/>
      <c r="REK13" s="22"/>
      <c r="REL13" s="22"/>
      <c r="REM13" s="22"/>
      <c r="REN13" s="22"/>
      <c r="REO13" s="22"/>
      <c r="REP13" s="22"/>
      <c r="REQ13" s="22"/>
      <c r="RER13" s="22"/>
      <c r="RES13" s="22"/>
      <c r="RET13" s="22"/>
      <c r="REU13" s="22"/>
      <c r="REV13" s="22"/>
      <c r="REW13" s="22"/>
      <c r="REX13" s="22"/>
      <c r="REY13" s="22"/>
      <c r="REZ13" s="22"/>
      <c r="RFA13" s="22"/>
      <c r="RFB13" s="22"/>
      <c r="RFC13" s="22"/>
      <c r="RFD13" s="22"/>
      <c r="RFE13" s="22"/>
      <c r="RFF13" s="22"/>
      <c r="RFG13" s="22"/>
      <c r="RFH13" s="22"/>
      <c r="RFI13" s="22"/>
      <c r="RFJ13" s="22"/>
      <c r="RFK13" s="22"/>
      <c r="RFL13" s="22"/>
      <c r="RFM13" s="22"/>
      <c r="RFN13" s="22"/>
      <c r="RFO13" s="22"/>
      <c r="RFP13" s="22"/>
      <c r="RFQ13" s="22"/>
      <c r="RFR13" s="22"/>
      <c r="RFS13" s="22"/>
      <c r="RFT13" s="22"/>
      <c r="RFU13" s="22"/>
      <c r="RFV13" s="22"/>
      <c r="RFW13" s="22"/>
      <c r="RFX13" s="22"/>
      <c r="RFY13" s="22"/>
      <c r="RFZ13" s="22"/>
      <c r="RGA13" s="22"/>
      <c r="RGB13" s="22"/>
      <c r="RGC13" s="22"/>
      <c r="RGD13" s="22"/>
      <c r="RGE13" s="22"/>
      <c r="RGF13" s="22"/>
      <c r="RGG13" s="22"/>
      <c r="RGH13" s="22"/>
      <c r="RGI13" s="22"/>
      <c r="RGJ13" s="22"/>
      <c r="RGK13" s="22"/>
      <c r="RGL13" s="22"/>
      <c r="RGM13" s="22"/>
      <c r="RGN13" s="22"/>
      <c r="RGO13" s="22"/>
      <c r="RGP13" s="22"/>
      <c r="RGQ13" s="22"/>
      <c r="RGR13" s="22"/>
      <c r="RGS13" s="22"/>
      <c r="RGT13" s="22"/>
      <c r="RGU13" s="22"/>
      <c r="RGV13" s="22"/>
      <c r="RGW13" s="22"/>
      <c r="RGX13" s="22"/>
      <c r="RGY13" s="22"/>
      <c r="RGZ13" s="22"/>
      <c r="RHA13" s="22"/>
      <c r="RHB13" s="22"/>
      <c r="RHC13" s="22"/>
      <c r="RHD13" s="22"/>
      <c r="RHE13" s="22"/>
      <c r="RHF13" s="22"/>
      <c r="RHG13" s="22"/>
      <c r="RHH13" s="22"/>
      <c r="RHI13" s="22"/>
      <c r="RHJ13" s="22"/>
      <c r="RHK13" s="22"/>
      <c r="RHL13" s="22"/>
      <c r="RHM13" s="22"/>
      <c r="RHN13" s="22"/>
      <c r="RHO13" s="22"/>
      <c r="RHP13" s="22"/>
      <c r="RHQ13" s="22"/>
      <c r="RHR13" s="22"/>
      <c r="RHS13" s="22"/>
      <c r="RHT13" s="22"/>
      <c r="RHU13" s="22"/>
      <c r="RHV13" s="22"/>
      <c r="RHW13" s="22"/>
      <c r="RHX13" s="22"/>
      <c r="RHY13" s="22"/>
      <c r="RHZ13" s="22"/>
      <c r="RIA13" s="22"/>
      <c r="RIB13" s="22"/>
      <c r="RIC13" s="22"/>
      <c r="RID13" s="22"/>
      <c r="RIE13" s="22"/>
      <c r="RIF13" s="22"/>
      <c r="RIG13" s="22"/>
      <c r="RIH13" s="22"/>
      <c r="RII13" s="22"/>
      <c r="RIJ13" s="22"/>
      <c r="RIK13" s="22"/>
      <c r="RIL13" s="22"/>
      <c r="RIM13" s="22"/>
      <c r="RIN13" s="22"/>
      <c r="RIO13" s="22"/>
      <c r="RIP13" s="22"/>
      <c r="RIQ13" s="22"/>
      <c r="RIR13" s="22"/>
      <c r="RIS13" s="22"/>
      <c r="RIT13" s="22"/>
      <c r="RIU13" s="22"/>
      <c r="RIV13" s="22"/>
      <c r="RIW13" s="22"/>
      <c r="RIX13" s="22"/>
      <c r="RIY13" s="22"/>
      <c r="RIZ13" s="22"/>
      <c r="RJA13" s="22"/>
      <c r="RJB13" s="22"/>
      <c r="RJC13" s="22"/>
      <c r="RJD13" s="22"/>
      <c r="RJE13" s="22"/>
      <c r="RJF13" s="22"/>
      <c r="RJG13" s="22"/>
      <c r="RJH13" s="22"/>
      <c r="RJI13" s="22"/>
      <c r="RJJ13" s="22"/>
      <c r="RJK13" s="22"/>
      <c r="RJL13" s="22"/>
      <c r="RJM13" s="22"/>
      <c r="RJN13" s="22"/>
      <c r="RJO13" s="22"/>
      <c r="RJP13" s="22"/>
      <c r="RJQ13" s="22"/>
      <c r="RJR13" s="22"/>
      <c r="RJS13" s="22"/>
      <c r="RJT13" s="22"/>
      <c r="RJU13" s="22"/>
      <c r="RJV13" s="22"/>
      <c r="RJW13" s="22"/>
      <c r="RJX13" s="22"/>
      <c r="RJY13" s="22"/>
      <c r="RJZ13" s="22"/>
      <c r="RKA13" s="22"/>
      <c r="RKB13" s="22"/>
      <c r="RKC13" s="22"/>
      <c r="RKD13" s="22"/>
      <c r="RKE13" s="22"/>
      <c r="RKF13" s="22"/>
      <c r="RKG13" s="22"/>
      <c r="RKH13" s="22"/>
      <c r="RKI13" s="22"/>
      <c r="RKJ13" s="22"/>
      <c r="RKK13" s="22"/>
      <c r="RKL13" s="22"/>
      <c r="RKM13" s="22"/>
      <c r="RKN13" s="22"/>
      <c r="RKO13" s="22"/>
      <c r="RKP13" s="22"/>
      <c r="RKQ13" s="22"/>
      <c r="RKR13" s="22"/>
      <c r="RKS13" s="22"/>
      <c r="RKT13" s="22"/>
      <c r="RKU13" s="22"/>
      <c r="RKV13" s="22"/>
      <c r="RKW13" s="22"/>
      <c r="RKX13" s="22"/>
      <c r="RKY13" s="22"/>
      <c r="RKZ13" s="22"/>
      <c r="RLA13" s="22"/>
      <c r="RLB13" s="22"/>
      <c r="RLC13" s="22"/>
      <c r="RLD13" s="22"/>
      <c r="RLE13" s="22"/>
      <c r="RLF13" s="22"/>
      <c r="RLG13" s="22"/>
      <c r="RLH13" s="22"/>
      <c r="RLI13" s="22"/>
      <c r="RLJ13" s="22"/>
      <c r="RLK13" s="22"/>
      <c r="RLL13" s="22"/>
      <c r="RLM13" s="22"/>
      <c r="RLN13" s="22"/>
      <c r="RLO13" s="22"/>
      <c r="RLP13" s="22"/>
      <c r="RLQ13" s="22"/>
      <c r="RLR13" s="22"/>
      <c r="RLS13" s="22"/>
      <c r="RLT13" s="22"/>
      <c r="RLU13" s="22"/>
      <c r="RLV13" s="22"/>
      <c r="RLW13" s="22"/>
      <c r="RLX13" s="22"/>
      <c r="RLY13" s="22"/>
      <c r="RLZ13" s="22"/>
      <c r="RMA13" s="22"/>
      <c r="RMB13" s="22"/>
      <c r="RMC13" s="22"/>
      <c r="RMD13" s="22"/>
      <c r="RME13" s="22"/>
      <c r="RMF13" s="22"/>
      <c r="RMG13" s="22"/>
      <c r="RMH13" s="22"/>
      <c r="RMI13" s="22"/>
      <c r="RMJ13" s="22"/>
      <c r="RMK13" s="22"/>
      <c r="RML13" s="22"/>
      <c r="RMM13" s="22"/>
      <c r="RMN13" s="22"/>
      <c r="RMO13" s="22"/>
      <c r="RMP13" s="22"/>
      <c r="RMQ13" s="22"/>
      <c r="RMR13" s="22"/>
      <c r="RMS13" s="22"/>
      <c r="RMT13" s="22"/>
      <c r="RMU13" s="22"/>
      <c r="RMV13" s="22"/>
      <c r="RMW13" s="22"/>
      <c r="RMX13" s="22"/>
      <c r="RMY13" s="22"/>
      <c r="RMZ13" s="22"/>
      <c r="RNA13" s="22"/>
      <c r="RNB13" s="22"/>
      <c r="RNC13" s="22"/>
      <c r="RND13" s="22"/>
      <c r="RNE13" s="22"/>
      <c r="RNF13" s="22"/>
      <c r="RNG13" s="22"/>
      <c r="RNH13" s="22"/>
      <c r="RNI13" s="22"/>
      <c r="RNJ13" s="22"/>
      <c r="RNK13" s="22"/>
      <c r="RNL13" s="22"/>
      <c r="RNM13" s="22"/>
      <c r="RNN13" s="22"/>
      <c r="RNO13" s="22"/>
      <c r="RNP13" s="22"/>
      <c r="RNQ13" s="22"/>
      <c r="RNR13" s="22"/>
      <c r="RNS13" s="22"/>
      <c r="RNT13" s="22"/>
      <c r="RNU13" s="22"/>
      <c r="RNV13" s="22"/>
      <c r="RNW13" s="22"/>
      <c r="RNX13" s="22"/>
      <c r="RNY13" s="22"/>
      <c r="RNZ13" s="22"/>
      <c r="ROA13" s="22"/>
      <c r="ROB13" s="22"/>
      <c r="ROC13" s="22"/>
      <c r="ROD13" s="22"/>
      <c r="ROE13" s="22"/>
      <c r="ROF13" s="22"/>
      <c r="ROG13" s="22"/>
      <c r="ROH13" s="22"/>
      <c r="ROI13" s="22"/>
      <c r="ROJ13" s="22"/>
      <c r="ROK13" s="22"/>
      <c r="ROL13" s="22"/>
      <c r="ROM13" s="22"/>
      <c r="RON13" s="22"/>
      <c r="ROO13" s="22"/>
      <c r="ROP13" s="22"/>
      <c r="ROQ13" s="22"/>
      <c r="ROR13" s="22"/>
      <c r="ROS13" s="22"/>
      <c r="ROT13" s="22"/>
      <c r="ROU13" s="22"/>
      <c r="ROV13" s="22"/>
      <c r="ROW13" s="22"/>
      <c r="ROX13" s="22"/>
      <c r="ROY13" s="22"/>
      <c r="ROZ13" s="22"/>
      <c r="RPA13" s="22"/>
      <c r="RPB13" s="22"/>
      <c r="RPC13" s="22"/>
      <c r="RPD13" s="22"/>
      <c r="RPE13" s="22"/>
      <c r="RPF13" s="22"/>
      <c r="RPG13" s="22"/>
      <c r="RPH13" s="22"/>
      <c r="RPI13" s="22"/>
      <c r="RPJ13" s="22"/>
      <c r="RPK13" s="22"/>
      <c r="RPL13" s="22"/>
      <c r="RPM13" s="22"/>
      <c r="RPN13" s="22"/>
      <c r="RPO13" s="22"/>
      <c r="RPP13" s="22"/>
      <c r="RPQ13" s="22"/>
      <c r="RPR13" s="22"/>
      <c r="RPS13" s="22"/>
      <c r="RPT13" s="22"/>
      <c r="RPU13" s="22"/>
      <c r="RPV13" s="22"/>
      <c r="RPW13" s="22"/>
      <c r="RPX13" s="22"/>
      <c r="RPY13" s="22"/>
      <c r="RPZ13" s="22"/>
      <c r="RQA13" s="22"/>
      <c r="RQB13" s="22"/>
      <c r="RQC13" s="22"/>
      <c r="RQD13" s="22"/>
      <c r="RQE13" s="22"/>
      <c r="RQF13" s="22"/>
      <c r="RQG13" s="22"/>
      <c r="RQH13" s="22"/>
      <c r="RQI13" s="22"/>
      <c r="RQJ13" s="22"/>
      <c r="RQK13" s="22"/>
      <c r="RQL13" s="22"/>
      <c r="RQM13" s="22"/>
      <c r="RQN13" s="22"/>
      <c r="RQO13" s="22"/>
      <c r="RQP13" s="22"/>
      <c r="RQQ13" s="22"/>
      <c r="RQR13" s="22"/>
      <c r="RQS13" s="22"/>
      <c r="RQT13" s="22"/>
      <c r="RQU13" s="22"/>
      <c r="RQV13" s="22"/>
      <c r="RQW13" s="22"/>
      <c r="RQX13" s="22"/>
      <c r="RQY13" s="22"/>
      <c r="RQZ13" s="22"/>
      <c r="RRA13" s="22"/>
      <c r="RRB13" s="22"/>
      <c r="RRC13" s="22"/>
      <c r="RRD13" s="22"/>
      <c r="RRE13" s="22"/>
      <c r="RRF13" s="22"/>
      <c r="RRG13" s="22"/>
      <c r="RRH13" s="22"/>
      <c r="RRI13" s="22"/>
      <c r="RRJ13" s="22"/>
      <c r="RRK13" s="22"/>
      <c r="RRL13" s="22"/>
      <c r="RRM13" s="22"/>
      <c r="RRN13" s="22"/>
      <c r="RRO13" s="22"/>
      <c r="RRP13" s="22"/>
      <c r="RRQ13" s="22"/>
      <c r="RRR13" s="22"/>
      <c r="RRS13" s="22"/>
      <c r="RRT13" s="22"/>
      <c r="RRU13" s="22"/>
      <c r="RRV13" s="22"/>
      <c r="RRW13" s="22"/>
      <c r="RRX13" s="22"/>
      <c r="RRY13" s="22"/>
      <c r="RRZ13" s="22"/>
      <c r="RSA13" s="22"/>
      <c r="RSB13" s="22"/>
      <c r="RSC13" s="22"/>
      <c r="RSD13" s="22"/>
      <c r="RSE13" s="22"/>
      <c r="RSF13" s="22"/>
      <c r="RSG13" s="22"/>
      <c r="RSH13" s="22"/>
      <c r="RSI13" s="22"/>
      <c r="RSJ13" s="22"/>
      <c r="RSK13" s="22"/>
      <c r="RSL13" s="22"/>
      <c r="RSM13" s="22"/>
      <c r="RSN13" s="22"/>
      <c r="RSO13" s="22"/>
      <c r="RSP13" s="22"/>
      <c r="RSQ13" s="22"/>
      <c r="RSR13" s="22"/>
      <c r="RSS13" s="22"/>
      <c r="RST13" s="22"/>
      <c r="RSU13" s="22"/>
      <c r="RSV13" s="22"/>
      <c r="RSW13" s="22"/>
      <c r="RSX13" s="22"/>
      <c r="RSY13" s="22"/>
      <c r="RSZ13" s="22"/>
      <c r="RTA13" s="22"/>
      <c r="RTB13" s="22"/>
      <c r="RTC13" s="22"/>
      <c r="RTD13" s="22"/>
      <c r="RTE13" s="22"/>
      <c r="RTF13" s="22"/>
      <c r="RTG13" s="22"/>
      <c r="RTH13" s="22"/>
      <c r="RTI13" s="22"/>
      <c r="RTJ13" s="22"/>
      <c r="RTK13" s="22"/>
      <c r="RTL13" s="22"/>
      <c r="RTM13" s="22"/>
      <c r="RTN13" s="22"/>
      <c r="RTO13" s="22"/>
      <c r="RTP13" s="22"/>
      <c r="RTQ13" s="22"/>
      <c r="RTR13" s="22"/>
      <c r="RTS13" s="22"/>
      <c r="RTT13" s="22"/>
      <c r="RTU13" s="22"/>
      <c r="RTV13" s="22"/>
      <c r="RTW13" s="22"/>
      <c r="RTX13" s="22"/>
      <c r="RTY13" s="22"/>
      <c r="RTZ13" s="22"/>
      <c r="RUA13" s="22"/>
      <c r="RUB13" s="22"/>
      <c r="RUC13" s="22"/>
      <c r="RUD13" s="22"/>
      <c r="RUE13" s="22"/>
      <c r="RUF13" s="22"/>
      <c r="RUG13" s="22"/>
      <c r="RUH13" s="22"/>
      <c r="RUI13" s="22"/>
      <c r="RUJ13" s="22"/>
      <c r="RUK13" s="22"/>
      <c r="RUL13" s="22"/>
      <c r="RUM13" s="22"/>
      <c r="RUN13" s="22"/>
      <c r="RUO13" s="22"/>
      <c r="RUP13" s="22"/>
      <c r="RUQ13" s="22"/>
      <c r="RUR13" s="22"/>
      <c r="RUS13" s="22"/>
      <c r="RUT13" s="22"/>
      <c r="RUU13" s="22"/>
      <c r="RUV13" s="22"/>
      <c r="RUW13" s="22"/>
      <c r="RUX13" s="22"/>
      <c r="RUY13" s="22"/>
      <c r="RUZ13" s="22"/>
      <c r="RVA13" s="22"/>
      <c r="RVB13" s="22"/>
      <c r="RVC13" s="22"/>
      <c r="RVD13" s="22"/>
      <c r="RVE13" s="22"/>
      <c r="RVF13" s="22"/>
      <c r="RVG13" s="22"/>
      <c r="RVH13" s="22"/>
      <c r="RVI13" s="22"/>
      <c r="RVJ13" s="22"/>
      <c r="RVK13" s="22"/>
      <c r="RVL13" s="22"/>
      <c r="RVM13" s="22"/>
      <c r="RVN13" s="22"/>
      <c r="RVO13" s="22"/>
      <c r="RVP13" s="22"/>
      <c r="RVQ13" s="22"/>
      <c r="RVR13" s="22"/>
      <c r="RVS13" s="22"/>
      <c r="RVT13" s="22"/>
      <c r="RVU13" s="22"/>
      <c r="RVV13" s="22"/>
      <c r="RVW13" s="22"/>
      <c r="RVX13" s="22"/>
      <c r="RVY13" s="22"/>
      <c r="RVZ13" s="22"/>
      <c r="RWA13" s="22"/>
      <c r="RWB13" s="22"/>
      <c r="RWC13" s="22"/>
      <c r="RWD13" s="22"/>
      <c r="RWE13" s="22"/>
      <c r="RWF13" s="22"/>
      <c r="RWG13" s="22"/>
      <c r="RWH13" s="22"/>
      <c r="RWI13" s="22"/>
      <c r="RWJ13" s="22"/>
      <c r="RWK13" s="22"/>
      <c r="RWL13" s="22"/>
      <c r="RWM13" s="22"/>
      <c r="RWN13" s="22"/>
      <c r="RWO13" s="22"/>
      <c r="RWP13" s="22"/>
      <c r="RWQ13" s="22"/>
      <c r="RWR13" s="22"/>
      <c r="RWS13" s="22"/>
      <c r="RWT13" s="22"/>
      <c r="RWU13" s="22"/>
      <c r="RWV13" s="22"/>
      <c r="RWW13" s="22"/>
      <c r="RWX13" s="22"/>
      <c r="RWY13" s="22"/>
      <c r="RWZ13" s="22"/>
      <c r="RXA13" s="22"/>
      <c r="RXB13" s="22"/>
      <c r="RXC13" s="22"/>
      <c r="RXD13" s="22"/>
      <c r="RXE13" s="22"/>
      <c r="RXF13" s="22"/>
      <c r="RXG13" s="22"/>
      <c r="RXH13" s="22"/>
      <c r="RXI13" s="22"/>
      <c r="RXJ13" s="22"/>
      <c r="RXK13" s="22"/>
      <c r="RXL13" s="22"/>
      <c r="RXM13" s="22"/>
      <c r="RXN13" s="22"/>
      <c r="RXO13" s="22"/>
      <c r="RXP13" s="22"/>
      <c r="RXQ13" s="22"/>
      <c r="RXR13" s="22"/>
      <c r="RXS13" s="22"/>
      <c r="RXT13" s="22"/>
      <c r="RXU13" s="22"/>
      <c r="RXV13" s="22"/>
      <c r="RXW13" s="22"/>
      <c r="RXX13" s="22"/>
      <c r="RXY13" s="22"/>
      <c r="RXZ13" s="22"/>
      <c r="RYA13" s="22"/>
      <c r="RYB13" s="22"/>
      <c r="RYC13" s="22"/>
      <c r="RYD13" s="22"/>
      <c r="RYE13" s="22"/>
      <c r="RYF13" s="22"/>
      <c r="RYG13" s="22"/>
      <c r="RYH13" s="22"/>
      <c r="RYI13" s="22"/>
      <c r="RYJ13" s="22"/>
      <c r="RYK13" s="22"/>
      <c r="RYL13" s="22"/>
      <c r="RYM13" s="22"/>
      <c r="RYN13" s="22"/>
      <c r="RYO13" s="22"/>
      <c r="RYP13" s="22"/>
      <c r="RYQ13" s="22"/>
      <c r="RYR13" s="22"/>
      <c r="RYS13" s="22"/>
      <c r="RYT13" s="22"/>
      <c r="RYU13" s="22"/>
      <c r="RYV13" s="22"/>
      <c r="RYW13" s="22"/>
      <c r="RYX13" s="22"/>
      <c r="RYY13" s="22"/>
      <c r="RYZ13" s="22"/>
      <c r="RZA13" s="22"/>
      <c r="RZB13" s="22"/>
      <c r="RZC13" s="22"/>
      <c r="RZD13" s="22"/>
      <c r="RZE13" s="22"/>
      <c r="RZF13" s="22"/>
      <c r="RZG13" s="22"/>
      <c r="RZH13" s="22"/>
      <c r="RZI13" s="22"/>
      <c r="RZJ13" s="22"/>
      <c r="RZK13" s="22"/>
      <c r="RZL13" s="22"/>
      <c r="RZM13" s="22"/>
      <c r="RZN13" s="22"/>
      <c r="RZO13" s="22"/>
      <c r="RZP13" s="22"/>
      <c r="RZQ13" s="22"/>
      <c r="RZR13" s="22"/>
      <c r="RZS13" s="22"/>
      <c r="RZT13" s="22"/>
      <c r="RZU13" s="22"/>
      <c r="RZV13" s="22"/>
      <c r="RZW13" s="22"/>
      <c r="RZX13" s="22"/>
      <c r="RZY13" s="22"/>
      <c r="RZZ13" s="22"/>
      <c r="SAA13" s="22"/>
      <c r="SAB13" s="22"/>
      <c r="SAC13" s="22"/>
      <c r="SAD13" s="22"/>
      <c r="SAE13" s="22"/>
      <c r="SAF13" s="22"/>
      <c r="SAG13" s="22"/>
      <c r="SAH13" s="22"/>
      <c r="SAI13" s="22"/>
      <c r="SAJ13" s="22"/>
      <c r="SAK13" s="22"/>
      <c r="SAL13" s="22"/>
      <c r="SAM13" s="22"/>
      <c r="SAN13" s="22"/>
      <c r="SAO13" s="22"/>
      <c r="SAP13" s="22"/>
      <c r="SAQ13" s="22"/>
      <c r="SAR13" s="22"/>
      <c r="SAS13" s="22"/>
      <c r="SAT13" s="22"/>
      <c r="SAU13" s="22"/>
      <c r="SAV13" s="22"/>
      <c r="SAW13" s="22"/>
      <c r="SAX13" s="22"/>
      <c r="SAY13" s="22"/>
      <c r="SAZ13" s="22"/>
      <c r="SBA13" s="22"/>
      <c r="SBB13" s="22"/>
      <c r="SBC13" s="22"/>
      <c r="SBD13" s="22"/>
      <c r="SBE13" s="22"/>
      <c r="SBF13" s="22"/>
      <c r="SBG13" s="22"/>
      <c r="SBH13" s="22"/>
      <c r="SBI13" s="22"/>
      <c r="SBJ13" s="22"/>
      <c r="SBK13" s="22"/>
      <c r="SBL13" s="22"/>
      <c r="SBM13" s="22"/>
      <c r="SBN13" s="22"/>
      <c r="SBO13" s="22"/>
      <c r="SBP13" s="22"/>
      <c r="SBQ13" s="22"/>
      <c r="SBR13" s="22"/>
      <c r="SBS13" s="22"/>
      <c r="SBT13" s="22"/>
      <c r="SBU13" s="22"/>
      <c r="SBV13" s="22"/>
      <c r="SBW13" s="22"/>
      <c r="SBX13" s="22"/>
      <c r="SBY13" s="22"/>
      <c r="SBZ13" s="22"/>
      <c r="SCA13" s="22"/>
      <c r="SCB13" s="22"/>
      <c r="SCC13" s="22"/>
      <c r="SCD13" s="22"/>
      <c r="SCE13" s="22"/>
      <c r="SCF13" s="22"/>
      <c r="SCG13" s="22"/>
      <c r="SCH13" s="22"/>
      <c r="SCI13" s="22"/>
      <c r="SCJ13" s="22"/>
      <c r="SCK13" s="22"/>
      <c r="SCL13" s="22"/>
      <c r="SCM13" s="22"/>
      <c r="SCN13" s="22"/>
      <c r="SCO13" s="22"/>
      <c r="SCP13" s="22"/>
      <c r="SCQ13" s="22"/>
      <c r="SCR13" s="22"/>
      <c r="SCS13" s="22"/>
      <c r="SCT13" s="22"/>
      <c r="SCU13" s="22"/>
      <c r="SCV13" s="22"/>
      <c r="SCW13" s="22"/>
      <c r="SCX13" s="22"/>
      <c r="SCY13" s="22"/>
      <c r="SCZ13" s="22"/>
      <c r="SDA13" s="22"/>
      <c r="SDB13" s="22"/>
      <c r="SDC13" s="22"/>
      <c r="SDD13" s="22"/>
      <c r="SDE13" s="22"/>
      <c r="SDF13" s="22"/>
      <c r="SDG13" s="22"/>
      <c r="SDH13" s="22"/>
      <c r="SDI13" s="22"/>
      <c r="SDJ13" s="22"/>
      <c r="SDK13" s="22"/>
      <c r="SDL13" s="22"/>
      <c r="SDM13" s="22"/>
      <c r="SDN13" s="22"/>
      <c r="SDO13" s="22"/>
      <c r="SDP13" s="22"/>
      <c r="SDQ13" s="22"/>
      <c r="SDR13" s="22"/>
      <c r="SDS13" s="22"/>
      <c r="SDT13" s="22"/>
      <c r="SDU13" s="22"/>
      <c r="SDV13" s="22"/>
      <c r="SDW13" s="22"/>
      <c r="SDX13" s="22"/>
      <c r="SDY13" s="22"/>
      <c r="SDZ13" s="22"/>
      <c r="SEA13" s="22"/>
      <c r="SEB13" s="22"/>
      <c r="SEC13" s="22"/>
      <c r="SED13" s="22"/>
      <c r="SEE13" s="22"/>
      <c r="SEF13" s="22"/>
      <c r="SEG13" s="22"/>
      <c r="SEH13" s="22"/>
      <c r="SEI13" s="22"/>
      <c r="SEJ13" s="22"/>
      <c r="SEK13" s="22"/>
      <c r="SEL13" s="22"/>
      <c r="SEM13" s="22"/>
      <c r="SEN13" s="22"/>
      <c r="SEO13" s="22"/>
      <c r="SEP13" s="22"/>
      <c r="SEQ13" s="22"/>
      <c r="SER13" s="22"/>
      <c r="SES13" s="22"/>
      <c r="SET13" s="22"/>
      <c r="SEU13" s="22"/>
      <c r="SEV13" s="22"/>
      <c r="SEW13" s="22"/>
      <c r="SEX13" s="22"/>
      <c r="SEY13" s="22"/>
      <c r="SEZ13" s="22"/>
      <c r="SFA13" s="22"/>
      <c r="SFB13" s="22"/>
      <c r="SFC13" s="22"/>
      <c r="SFD13" s="22"/>
      <c r="SFE13" s="22"/>
      <c r="SFF13" s="22"/>
      <c r="SFG13" s="22"/>
      <c r="SFH13" s="22"/>
      <c r="SFI13" s="22"/>
      <c r="SFJ13" s="22"/>
      <c r="SFK13" s="22"/>
      <c r="SFL13" s="22"/>
      <c r="SFM13" s="22"/>
      <c r="SFN13" s="22"/>
      <c r="SFO13" s="22"/>
      <c r="SFP13" s="22"/>
      <c r="SFQ13" s="22"/>
      <c r="SFR13" s="22"/>
      <c r="SFS13" s="22"/>
      <c r="SFT13" s="22"/>
      <c r="SFU13" s="22"/>
      <c r="SFV13" s="22"/>
      <c r="SFW13" s="22"/>
      <c r="SFX13" s="22"/>
      <c r="SFY13" s="22"/>
      <c r="SFZ13" s="22"/>
      <c r="SGA13" s="22"/>
      <c r="SGB13" s="22"/>
      <c r="SGC13" s="22"/>
      <c r="SGD13" s="22"/>
      <c r="SGE13" s="22"/>
      <c r="SGF13" s="22"/>
      <c r="SGG13" s="22"/>
      <c r="SGH13" s="22"/>
      <c r="SGI13" s="22"/>
      <c r="SGJ13" s="22"/>
      <c r="SGK13" s="22"/>
      <c r="SGL13" s="22"/>
      <c r="SGM13" s="22"/>
      <c r="SGN13" s="22"/>
      <c r="SGO13" s="22"/>
      <c r="SGP13" s="22"/>
      <c r="SGQ13" s="22"/>
      <c r="SGR13" s="22"/>
      <c r="SGS13" s="22"/>
      <c r="SGT13" s="22"/>
      <c r="SGU13" s="22"/>
      <c r="SGV13" s="22"/>
      <c r="SGW13" s="22"/>
      <c r="SGX13" s="22"/>
      <c r="SGY13" s="22"/>
      <c r="SGZ13" s="22"/>
      <c r="SHA13" s="22"/>
      <c r="SHB13" s="22"/>
      <c r="SHC13" s="22"/>
      <c r="SHD13" s="22"/>
      <c r="SHE13" s="22"/>
      <c r="SHF13" s="22"/>
      <c r="SHG13" s="22"/>
      <c r="SHH13" s="22"/>
      <c r="SHI13" s="22"/>
      <c r="SHJ13" s="22"/>
      <c r="SHK13" s="22"/>
      <c r="SHL13" s="22"/>
      <c r="SHM13" s="22"/>
      <c r="SHN13" s="22"/>
      <c r="SHO13" s="22"/>
      <c r="SHP13" s="22"/>
      <c r="SHQ13" s="22"/>
      <c r="SHR13" s="22"/>
      <c r="SHS13" s="22"/>
      <c r="SHT13" s="22"/>
      <c r="SHU13" s="22"/>
      <c r="SHV13" s="22"/>
      <c r="SHW13" s="22"/>
      <c r="SHX13" s="22"/>
      <c r="SHY13" s="22"/>
      <c r="SHZ13" s="22"/>
      <c r="SIA13" s="22"/>
      <c r="SIB13" s="22"/>
      <c r="SIC13" s="22"/>
      <c r="SID13" s="22"/>
      <c r="SIE13" s="22"/>
      <c r="SIF13" s="22"/>
      <c r="SIG13" s="22"/>
      <c r="SIH13" s="22"/>
      <c r="SII13" s="22"/>
      <c r="SIJ13" s="22"/>
      <c r="SIK13" s="22"/>
      <c r="SIL13" s="22"/>
      <c r="SIM13" s="22"/>
      <c r="SIN13" s="22"/>
      <c r="SIO13" s="22"/>
      <c r="SIP13" s="22"/>
      <c r="SIQ13" s="22"/>
      <c r="SIR13" s="22"/>
      <c r="SIS13" s="22"/>
      <c r="SIT13" s="22"/>
      <c r="SIU13" s="22"/>
      <c r="SIV13" s="22"/>
      <c r="SIW13" s="22"/>
      <c r="SIX13" s="22"/>
      <c r="SIY13" s="22"/>
      <c r="SIZ13" s="22"/>
      <c r="SJA13" s="22"/>
      <c r="SJB13" s="22"/>
      <c r="SJC13" s="22"/>
      <c r="SJD13" s="22"/>
      <c r="SJE13" s="22"/>
      <c r="SJF13" s="22"/>
      <c r="SJG13" s="22"/>
      <c r="SJH13" s="22"/>
      <c r="SJI13" s="22"/>
      <c r="SJJ13" s="22"/>
      <c r="SJK13" s="22"/>
      <c r="SJL13" s="22"/>
      <c r="SJM13" s="22"/>
      <c r="SJN13" s="22"/>
      <c r="SJO13" s="22"/>
      <c r="SJP13" s="22"/>
      <c r="SJQ13" s="22"/>
      <c r="SJR13" s="22"/>
      <c r="SJS13" s="22"/>
      <c r="SJT13" s="22"/>
      <c r="SJU13" s="22"/>
      <c r="SJV13" s="22"/>
      <c r="SJW13" s="22"/>
      <c r="SJX13" s="22"/>
      <c r="SJY13" s="22"/>
      <c r="SJZ13" s="22"/>
      <c r="SKA13" s="22"/>
      <c r="SKB13" s="22"/>
      <c r="SKC13" s="22"/>
      <c r="SKD13" s="22"/>
      <c r="SKE13" s="22"/>
      <c r="SKF13" s="22"/>
      <c r="SKG13" s="22"/>
      <c r="SKH13" s="22"/>
      <c r="SKI13" s="22"/>
      <c r="SKJ13" s="22"/>
      <c r="SKK13" s="22"/>
      <c r="SKL13" s="22"/>
      <c r="SKM13" s="22"/>
      <c r="SKN13" s="22"/>
      <c r="SKO13" s="22"/>
      <c r="SKP13" s="22"/>
      <c r="SKQ13" s="22"/>
      <c r="SKR13" s="22"/>
      <c r="SKS13" s="22"/>
      <c r="SKT13" s="22"/>
      <c r="SKU13" s="22"/>
      <c r="SKV13" s="22"/>
      <c r="SKW13" s="22"/>
      <c r="SKX13" s="22"/>
      <c r="SKY13" s="22"/>
      <c r="SKZ13" s="22"/>
      <c r="SLA13" s="22"/>
      <c r="SLB13" s="22"/>
      <c r="SLC13" s="22"/>
      <c r="SLD13" s="22"/>
      <c r="SLE13" s="22"/>
      <c r="SLF13" s="22"/>
      <c r="SLG13" s="22"/>
      <c r="SLH13" s="22"/>
      <c r="SLI13" s="22"/>
      <c r="SLJ13" s="22"/>
      <c r="SLK13" s="22"/>
      <c r="SLL13" s="22"/>
      <c r="SLM13" s="22"/>
      <c r="SLN13" s="22"/>
      <c r="SLO13" s="22"/>
      <c r="SLP13" s="22"/>
      <c r="SLQ13" s="22"/>
      <c r="SLR13" s="22"/>
      <c r="SLS13" s="22"/>
      <c r="SLT13" s="22"/>
      <c r="SLU13" s="22"/>
      <c r="SLV13" s="22"/>
      <c r="SLW13" s="22"/>
      <c r="SLX13" s="22"/>
      <c r="SLY13" s="22"/>
      <c r="SLZ13" s="22"/>
      <c r="SMA13" s="22"/>
      <c r="SMB13" s="22"/>
      <c r="SMC13" s="22"/>
      <c r="SMD13" s="22"/>
      <c r="SME13" s="22"/>
      <c r="SMF13" s="22"/>
      <c r="SMG13" s="22"/>
      <c r="SMH13" s="22"/>
      <c r="SMI13" s="22"/>
      <c r="SMJ13" s="22"/>
      <c r="SMK13" s="22"/>
      <c r="SML13" s="22"/>
      <c r="SMM13" s="22"/>
      <c r="SMN13" s="22"/>
      <c r="SMO13" s="22"/>
      <c r="SMP13" s="22"/>
      <c r="SMQ13" s="22"/>
      <c r="SMR13" s="22"/>
      <c r="SMS13" s="22"/>
      <c r="SMT13" s="22"/>
      <c r="SMU13" s="22"/>
      <c r="SMV13" s="22"/>
      <c r="SMW13" s="22"/>
      <c r="SMX13" s="22"/>
      <c r="SMY13" s="22"/>
      <c r="SMZ13" s="22"/>
      <c r="SNA13" s="22"/>
      <c r="SNB13" s="22"/>
      <c r="SNC13" s="22"/>
      <c r="SND13" s="22"/>
      <c r="SNE13" s="22"/>
      <c r="SNF13" s="22"/>
      <c r="SNG13" s="22"/>
      <c r="SNH13" s="22"/>
      <c r="SNI13" s="22"/>
      <c r="SNJ13" s="22"/>
      <c r="SNK13" s="22"/>
      <c r="SNL13" s="22"/>
      <c r="SNM13" s="22"/>
      <c r="SNN13" s="22"/>
      <c r="SNO13" s="22"/>
      <c r="SNP13" s="22"/>
      <c r="SNQ13" s="22"/>
      <c r="SNR13" s="22"/>
      <c r="SNS13" s="22"/>
      <c r="SNT13" s="22"/>
      <c r="SNU13" s="22"/>
      <c r="SNV13" s="22"/>
      <c r="SNW13" s="22"/>
      <c r="SNX13" s="22"/>
      <c r="SNY13" s="22"/>
      <c r="SNZ13" s="22"/>
      <c r="SOA13" s="22"/>
      <c r="SOB13" s="22"/>
      <c r="SOC13" s="22"/>
      <c r="SOD13" s="22"/>
      <c r="SOE13" s="22"/>
      <c r="SOF13" s="22"/>
      <c r="SOG13" s="22"/>
      <c r="SOH13" s="22"/>
      <c r="SOI13" s="22"/>
      <c r="SOJ13" s="22"/>
      <c r="SOK13" s="22"/>
      <c r="SOL13" s="22"/>
      <c r="SOM13" s="22"/>
      <c r="SON13" s="22"/>
      <c r="SOO13" s="22"/>
      <c r="SOP13" s="22"/>
      <c r="SOQ13" s="22"/>
      <c r="SOR13" s="22"/>
      <c r="SOS13" s="22"/>
      <c r="SOT13" s="22"/>
      <c r="SOU13" s="22"/>
      <c r="SOV13" s="22"/>
      <c r="SOW13" s="22"/>
      <c r="SOX13" s="22"/>
      <c r="SOY13" s="22"/>
      <c r="SOZ13" s="22"/>
      <c r="SPA13" s="22"/>
      <c r="SPB13" s="22"/>
      <c r="SPC13" s="22"/>
      <c r="SPD13" s="22"/>
      <c r="SPE13" s="22"/>
      <c r="SPF13" s="22"/>
      <c r="SPG13" s="22"/>
      <c r="SPH13" s="22"/>
      <c r="SPI13" s="22"/>
      <c r="SPJ13" s="22"/>
      <c r="SPK13" s="22"/>
      <c r="SPL13" s="22"/>
      <c r="SPM13" s="22"/>
      <c r="SPN13" s="22"/>
      <c r="SPO13" s="22"/>
      <c r="SPP13" s="22"/>
      <c r="SPQ13" s="22"/>
      <c r="SPR13" s="22"/>
      <c r="SPS13" s="22"/>
      <c r="SPT13" s="22"/>
      <c r="SPU13" s="22"/>
      <c r="SPV13" s="22"/>
      <c r="SPW13" s="22"/>
      <c r="SPX13" s="22"/>
      <c r="SPY13" s="22"/>
      <c r="SPZ13" s="22"/>
      <c r="SQA13" s="22"/>
      <c r="SQB13" s="22"/>
      <c r="SQC13" s="22"/>
      <c r="SQD13" s="22"/>
      <c r="SQE13" s="22"/>
      <c r="SQF13" s="22"/>
      <c r="SQG13" s="22"/>
      <c r="SQH13" s="22"/>
      <c r="SQI13" s="22"/>
      <c r="SQJ13" s="22"/>
      <c r="SQK13" s="22"/>
      <c r="SQL13" s="22"/>
      <c r="SQM13" s="22"/>
      <c r="SQN13" s="22"/>
      <c r="SQO13" s="22"/>
      <c r="SQP13" s="22"/>
      <c r="SQQ13" s="22"/>
      <c r="SQR13" s="22"/>
      <c r="SQS13" s="22"/>
      <c r="SQT13" s="22"/>
      <c r="SQU13" s="22"/>
      <c r="SQV13" s="22"/>
      <c r="SQW13" s="22"/>
      <c r="SQX13" s="22"/>
      <c r="SQY13" s="22"/>
      <c r="SQZ13" s="22"/>
      <c r="SRA13" s="22"/>
      <c r="SRB13" s="22"/>
      <c r="SRC13" s="22"/>
      <c r="SRD13" s="22"/>
      <c r="SRE13" s="22"/>
      <c r="SRF13" s="22"/>
      <c r="SRG13" s="22"/>
      <c r="SRH13" s="22"/>
      <c r="SRI13" s="22"/>
      <c r="SRJ13" s="22"/>
      <c r="SRK13" s="22"/>
      <c r="SRL13" s="22"/>
      <c r="SRM13" s="22"/>
      <c r="SRN13" s="22"/>
      <c r="SRO13" s="22"/>
      <c r="SRP13" s="22"/>
      <c r="SRQ13" s="22"/>
      <c r="SRR13" s="22"/>
      <c r="SRS13" s="22"/>
      <c r="SRT13" s="22"/>
      <c r="SRU13" s="22"/>
      <c r="SRV13" s="22"/>
      <c r="SRW13" s="22"/>
      <c r="SRX13" s="22"/>
      <c r="SRY13" s="22"/>
      <c r="SRZ13" s="22"/>
      <c r="SSA13" s="22"/>
      <c r="SSB13" s="22"/>
      <c r="SSC13" s="22"/>
      <c r="SSD13" s="22"/>
      <c r="SSE13" s="22"/>
      <c r="SSF13" s="22"/>
      <c r="SSG13" s="22"/>
      <c r="SSH13" s="22"/>
      <c r="SSI13" s="22"/>
      <c r="SSJ13" s="22"/>
      <c r="SSK13" s="22"/>
      <c r="SSL13" s="22"/>
      <c r="SSM13" s="22"/>
      <c r="SSN13" s="22"/>
      <c r="SSO13" s="22"/>
      <c r="SSP13" s="22"/>
      <c r="SSQ13" s="22"/>
      <c r="SSR13" s="22"/>
      <c r="SSS13" s="22"/>
      <c r="SST13" s="22"/>
      <c r="SSU13" s="22"/>
      <c r="SSV13" s="22"/>
      <c r="SSW13" s="22"/>
      <c r="SSX13" s="22"/>
      <c r="SSY13" s="22"/>
      <c r="SSZ13" s="22"/>
      <c r="STA13" s="22"/>
      <c r="STB13" s="22"/>
      <c r="STC13" s="22"/>
      <c r="STD13" s="22"/>
      <c r="STE13" s="22"/>
      <c r="STF13" s="22"/>
      <c r="STG13" s="22"/>
      <c r="STH13" s="22"/>
      <c r="STI13" s="22"/>
      <c r="STJ13" s="22"/>
      <c r="STK13" s="22"/>
      <c r="STL13" s="22"/>
      <c r="STM13" s="22"/>
      <c r="STN13" s="22"/>
      <c r="STO13" s="22"/>
      <c r="STP13" s="22"/>
      <c r="STQ13" s="22"/>
      <c r="STR13" s="22"/>
      <c r="STS13" s="22"/>
      <c r="STT13" s="22"/>
      <c r="STU13" s="22"/>
      <c r="STV13" s="22"/>
      <c r="STW13" s="22"/>
      <c r="STX13" s="22"/>
      <c r="STY13" s="22"/>
      <c r="STZ13" s="22"/>
      <c r="SUA13" s="22"/>
      <c r="SUB13" s="22"/>
      <c r="SUC13" s="22"/>
      <c r="SUD13" s="22"/>
      <c r="SUE13" s="22"/>
      <c r="SUF13" s="22"/>
      <c r="SUG13" s="22"/>
      <c r="SUH13" s="22"/>
      <c r="SUI13" s="22"/>
      <c r="SUJ13" s="22"/>
      <c r="SUK13" s="22"/>
      <c r="SUL13" s="22"/>
      <c r="SUM13" s="22"/>
      <c r="SUN13" s="22"/>
      <c r="SUO13" s="22"/>
      <c r="SUP13" s="22"/>
      <c r="SUQ13" s="22"/>
      <c r="SUR13" s="22"/>
      <c r="SUS13" s="22"/>
      <c r="SUT13" s="22"/>
      <c r="SUU13" s="22"/>
      <c r="SUV13" s="22"/>
      <c r="SUW13" s="22"/>
      <c r="SUX13" s="22"/>
      <c r="SUY13" s="22"/>
      <c r="SUZ13" s="22"/>
      <c r="SVA13" s="22"/>
      <c r="SVB13" s="22"/>
      <c r="SVC13" s="22"/>
      <c r="SVD13" s="22"/>
      <c r="SVE13" s="22"/>
      <c r="SVF13" s="22"/>
      <c r="SVG13" s="22"/>
      <c r="SVH13" s="22"/>
      <c r="SVI13" s="22"/>
      <c r="SVJ13" s="22"/>
      <c r="SVK13" s="22"/>
      <c r="SVL13" s="22"/>
      <c r="SVM13" s="22"/>
      <c r="SVN13" s="22"/>
      <c r="SVO13" s="22"/>
      <c r="SVP13" s="22"/>
      <c r="SVQ13" s="22"/>
      <c r="SVR13" s="22"/>
      <c r="SVS13" s="22"/>
      <c r="SVT13" s="22"/>
      <c r="SVU13" s="22"/>
      <c r="SVV13" s="22"/>
      <c r="SVW13" s="22"/>
      <c r="SVX13" s="22"/>
      <c r="SVY13" s="22"/>
      <c r="SVZ13" s="22"/>
      <c r="SWA13" s="22"/>
      <c r="SWB13" s="22"/>
      <c r="SWC13" s="22"/>
      <c r="SWD13" s="22"/>
      <c r="SWE13" s="22"/>
      <c r="SWF13" s="22"/>
      <c r="SWG13" s="22"/>
      <c r="SWH13" s="22"/>
      <c r="SWI13" s="22"/>
      <c r="SWJ13" s="22"/>
      <c r="SWK13" s="22"/>
      <c r="SWL13" s="22"/>
      <c r="SWM13" s="22"/>
      <c r="SWN13" s="22"/>
      <c r="SWO13" s="22"/>
      <c r="SWP13" s="22"/>
      <c r="SWQ13" s="22"/>
      <c r="SWR13" s="22"/>
      <c r="SWS13" s="22"/>
      <c r="SWT13" s="22"/>
      <c r="SWU13" s="22"/>
      <c r="SWV13" s="22"/>
      <c r="SWW13" s="22"/>
      <c r="SWX13" s="22"/>
      <c r="SWY13" s="22"/>
      <c r="SWZ13" s="22"/>
      <c r="SXA13" s="22"/>
      <c r="SXB13" s="22"/>
      <c r="SXC13" s="22"/>
      <c r="SXD13" s="22"/>
      <c r="SXE13" s="22"/>
      <c r="SXF13" s="22"/>
      <c r="SXG13" s="22"/>
      <c r="SXH13" s="22"/>
      <c r="SXI13" s="22"/>
      <c r="SXJ13" s="22"/>
      <c r="SXK13" s="22"/>
      <c r="SXL13" s="22"/>
      <c r="SXM13" s="22"/>
      <c r="SXN13" s="22"/>
      <c r="SXO13" s="22"/>
      <c r="SXP13" s="22"/>
      <c r="SXQ13" s="22"/>
      <c r="SXR13" s="22"/>
      <c r="SXS13" s="22"/>
      <c r="SXT13" s="22"/>
      <c r="SXU13" s="22"/>
      <c r="SXV13" s="22"/>
      <c r="SXW13" s="22"/>
      <c r="SXX13" s="22"/>
      <c r="SXY13" s="22"/>
      <c r="SXZ13" s="22"/>
      <c r="SYA13" s="22"/>
      <c r="SYB13" s="22"/>
      <c r="SYC13" s="22"/>
      <c r="SYD13" s="22"/>
      <c r="SYE13" s="22"/>
      <c r="SYF13" s="22"/>
      <c r="SYG13" s="22"/>
      <c r="SYH13" s="22"/>
      <c r="SYI13" s="22"/>
      <c r="SYJ13" s="22"/>
      <c r="SYK13" s="22"/>
      <c r="SYL13" s="22"/>
      <c r="SYM13" s="22"/>
      <c r="SYN13" s="22"/>
      <c r="SYO13" s="22"/>
      <c r="SYP13" s="22"/>
      <c r="SYQ13" s="22"/>
      <c r="SYR13" s="22"/>
      <c r="SYS13" s="22"/>
      <c r="SYT13" s="22"/>
      <c r="SYU13" s="22"/>
      <c r="SYV13" s="22"/>
      <c r="SYW13" s="22"/>
      <c r="SYX13" s="22"/>
      <c r="SYY13" s="22"/>
      <c r="SYZ13" s="22"/>
      <c r="SZA13" s="22"/>
      <c r="SZB13" s="22"/>
      <c r="SZC13" s="22"/>
      <c r="SZD13" s="22"/>
      <c r="SZE13" s="22"/>
      <c r="SZF13" s="22"/>
      <c r="SZG13" s="22"/>
      <c r="SZH13" s="22"/>
      <c r="SZI13" s="22"/>
      <c r="SZJ13" s="22"/>
      <c r="SZK13" s="22"/>
      <c r="SZL13" s="22"/>
      <c r="SZM13" s="22"/>
      <c r="SZN13" s="22"/>
      <c r="SZO13" s="22"/>
      <c r="SZP13" s="22"/>
      <c r="SZQ13" s="22"/>
      <c r="SZR13" s="22"/>
      <c r="SZS13" s="22"/>
      <c r="SZT13" s="22"/>
      <c r="SZU13" s="22"/>
      <c r="SZV13" s="22"/>
      <c r="SZW13" s="22"/>
      <c r="SZX13" s="22"/>
      <c r="SZY13" s="22"/>
      <c r="SZZ13" s="22"/>
      <c r="TAA13" s="22"/>
      <c r="TAB13" s="22"/>
      <c r="TAC13" s="22"/>
      <c r="TAD13" s="22"/>
      <c r="TAE13" s="22"/>
      <c r="TAF13" s="22"/>
      <c r="TAG13" s="22"/>
      <c r="TAH13" s="22"/>
      <c r="TAI13" s="22"/>
      <c r="TAJ13" s="22"/>
      <c r="TAK13" s="22"/>
      <c r="TAL13" s="22"/>
      <c r="TAM13" s="22"/>
      <c r="TAN13" s="22"/>
      <c r="TAO13" s="22"/>
      <c r="TAP13" s="22"/>
      <c r="TAQ13" s="22"/>
      <c r="TAR13" s="22"/>
      <c r="TAS13" s="22"/>
      <c r="TAT13" s="22"/>
      <c r="TAU13" s="22"/>
      <c r="TAV13" s="22"/>
      <c r="TAW13" s="22"/>
      <c r="TAX13" s="22"/>
      <c r="TAY13" s="22"/>
      <c r="TAZ13" s="22"/>
      <c r="TBA13" s="22"/>
      <c r="TBB13" s="22"/>
      <c r="TBC13" s="22"/>
      <c r="TBD13" s="22"/>
      <c r="TBE13" s="22"/>
      <c r="TBF13" s="22"/>
      <c r="TBG13" s="22"/>
      <c r="TBH13" s="22"/>
      <c r="TBI13" s="22"/>
      <c r="TBJ13" s="22"/>
      <c r="TBK13" s="22"/>
      <c r="TBL13" s="22"/>
      <c r="TBM13" s="22"/>
      <c r="TBN13" s="22"/>
      <c r="TBO13" s="22"/>
      <c r="TBP13" s="22"/>
      <c r="TBQ13" s="22"/>
      <c r="TBR13" s="22"/>
      <c r="TBS13" s="22"/>
      <c r="TBT13" s="22"/>
      <c r="TBU13" s="22"/>
      <c r="TBV13" s="22"/>
      <c r="TBW13" s="22"/>
      <c r="TBX13" s="22"/>
      <c r="TBY13" s="22"/>
      <c r="TBZ13" s="22"/>
      <c r="TCA13" s="22"/>
      <c r="TCB13" s="22"/>
      <c r="TCC13" s="22"/>
      <c r="TCD13" s="22"/>
      <c r="TCE13" s="22"/>
      <c r="TCF13" s="22"/>
      <c r="TCG13" s="22"/>
      <c r="TCH13" s="22"/>
      <c r="TCI13" s="22"/>
      <c r="TCJ13" s="22"/>
      <c r="TCK13" s="22"/>
      <c r="TCL13" s="22"/>
      <c r="TCM13" s="22"/>
      <c r="TCN13" s="22"/>
      <c r="TCO13" s="22"/>
      <c r="TCP13" s="22"/>
      <c r="TCQ13" s="22"/>
      <c r="TCR13" s="22"/>
      <c r="TCS13" s="22"/>
      <c r="TCT13" s="22"/>
      <c r="TCU13" s="22"/>
      <c r="TCV13" s="22"/>
      <c r="TCW13" s="22"/>
      <c r="TCX13" s="22"/>
      <c r="TCY13" s="22"/>
      <c r="TCZ13" s="22"/>
      <c r="TDA13" s="22"/>
      <c r="TDB13" s="22"/>
      <c r="TDC13" s="22"/>
      <c r="TDD13" s="22"/>
      <c r="TDE13" s="22"/>
      <c r="TDF13" s="22"/>
      <c r="TDG13" s="22"/>
      <c r="TDH13" s="22"/>
      <c r="TDI13" s="22"/>
      <c r="TDJ13" s="22"/>
      <c r="TDK13" s="22"/>
      <c r="TDL13" s="22"/>
      <c r="TDM13" s="22"/>
      <c r="TDN13" s="22"/>
      <c r="TDO13" s="22"/>
      <c r="TDP13" s="22"/>
      <c r="TDQ13" s="22"/>
      <c r="TDR13" s="22"/>
      <c r="TDS13" s="22"/>
      <c r="TDT13" s="22"/>
      <c r="TDU13" s="22"/>
      <c r="TDV13" s="22"/>
      <c r="TDW13" s="22"/>
      <c r="TDX13" s="22"/>
      <c r="TDY13" s="22"/>
      <c r="TDZ13" s="22"/>
      <c r="TEA13" s="22"/>
      <c r="TEB13" s="22"/>
      <c r="TEC13" s="22"/>
      <c r="TED13" s="22"/>
      <c r="TEE13" s="22"/>
      <c r="TEF13" s="22"/>
      <c r="TEG13" s="22"/>
      <c r="TEH13" s="22"/>
      <c r="TEI13" s="22"/>
      <c r="TEJ13" s="22"/>
      <c r="TEK13" s="22"/>
      <c r="TEL13" s="22"/>
      <c r="TEM13" s="22"/>
      <c r="TEN13" s="22"/>
      <c r="TEO13" s="22"/>
      <c r="TEP13" s="22"/>
      <c r="TEQ13" s="22"/>
      <c r="TER13" s="22"/>
      <c r="TES13" s="22"/>
      <c r="TET13" s="22"/>
      <c r="TEU13" s="22"/>
      <c r="TEV13" s="22"/>
      <c r="TEW13" s="22"/>
      <c r="TEX13" s="22"/>
      <c r="TEY13" s="22"/>
      <c r="TEZ13" s="22"/>
      <c r="TFA13" s="22"/>
      <c r="TFB13" s="22"/>
      <c r="TFC13" s="22"/>
      <c r="TFD13" s="22"/>
      <c r="TFE13" s="22"/>
      <c r="TFF13" s="22"/>
      <c r="TFG13" s="22"/>
      <c r="TFH13" s="22"/>
      <c r="TFI13" s="22"/>
      <c r="TFJ13" s="22"/>
      <c r="TFK13" s="22"/>
      <c r="TFL13" s="22"/>
      <c r="TFM13" s="22"/>
      <c r="TFN13" s="22"/>
      <c r="TFO13" s="22"/>
      <c r="TFP13" s="22"/>
      <c r="TFQ13" s="22"/>
      <c r="TFR13" s="22"/>
      <c r="TFS13" s="22"/>
      <c r="TFT13" s="22"/>
      <c r="TFU13" s="22"/>
      <c r="TFV13" s="22"/>
      <c r="TFW13" s="22"/>
      <c r="TFX13" s="22"/>
      <c r="TFY13" s="22"/>
      <c r="TFZ13" s="22"/>
      <c r="TGA13" s="22"/>
      <c r="TGB13" s="22"/>
      <c r="TGC13" s="22"/>
      <c r="TGD13" s="22"/>
      <c r="TGE13" s="22"/>
      <c r="TGF13" s="22"/>
      <c r="TGG13" s="22"/>
      <c r="TGH13" s="22"/>
      <c r="TGI13" s="22"/>
      <c r="TGJ13" s="22"/>
      <c r="TGK13" s="22"/>
      <c r="TGL13" s="22"/>
      <c r="TGM13" s="22"/>
      <c r="TGN13" s="22"/>
      <c r="TGO13" s="22"/>
      <c r="TGP13" s="22"/>
      <c r="TGQ13" s="22"/>
      <c r="TGR13" s="22"/>
      <c r="TGS13" s="22"/>
      <c r="TGT13" s="22"/>
      <c r="TGU13" s="22"/>
      <c r="TGV13" s="22"/>
      <c r="TGW13" s="22"/>
      <c r="TGX13" s="22"/>
      <c r="TGY13" s="22"/>
      <c r="TGZ13" s="22"/>
      <c r="THA13" s="22"/>
      <c r="THB13" s="22"/>
      <c r="THC13" s="22"/>
      <c r="THD13" s="22"/>
      <c r="THE13" s="22"/>
      <c r="THF13" s="22"/>
      <c r="THG13" s="22"/>
      <c r="THH13" s="22"/>
      <c r="THI13" s="22"/>
      <c r="THJ13" s="22"/>
      <c r="THK13" s="22"/>
      <c r="THL13" s="22"/>
      <c r="THM13" s="22"/>
      <c r="THN13" s="22"/>
      <c r="THO13" s="22"/>
      <c r="THP13" s="22"/>
      <c r="THQ13" s="22"/>
      <c r="THR13" s="22"/>
      <c r="THS13" s="22"/>
      <c r="THT13" s="22"/>
      <c r="THU13" s="22"/>
      <c r="THV13" s="22"/>
      <c r="THW13" s="22"/>
      <c r="THX13" s="22"/>
      <c r="THY13" s="22"/>
      <c r="THZ13" s="22"/>
      <c r="TIA13" s="22"/>
      <c r="TIB13" s="22"/>
      <c r="TIC13" s="22"/>
      <c r="TID13" s="22"/>
      <c r="TIE13" s="22"/>
      <c r="TIF13" s="22"/>
      <c r="TIG13" s="22"/>
      <c r="TIH13" s="22"/>
      <c r="TII13" s="22"/>
      <c r="TIJ13" s="22"/>
      <c r="TIK13" s="22"/>
      <c r="TIL13" s="22"/>
      <c r="TIM13" s="22"/>
      <c r="TIN13" s="22"/>
      <c r="TIO13" s="22"/>
      <c r="TIP13" s="22"/>
      <c r="TIQ13" s="22"/>
      <c r="TIR13" s="22"/>
      <c r="TIS13" s="22"/>
      <c r="TIT13" s="22"/>
      <c r="TIU13" s="22"/>
      <c r="TIV13" s="22"/>
      <c r="TIW13" s="22"/>
      <c r="TIX13" s="22"/>
      <c r="TIY13" s="22"/>
      <c r="TIZ13" s="22"/>
      <c r="TJA13" s="22"/>
      <c r="TJB13" s="22"/>
      <c r="TJC13" s="22"/>
      <c r="TJD13" s="22"/>
      <c r="TJE13" s="22"/>
      <c r="TJF13" s="22"/>
      <c r="TJG13" s="22"/>
      <c r="TJH13" s="22"/>
      <c r="TJI13" s="22"/>
      <c r="TJJ13" s="22"/>
      <c r="TJK13" s="22"/>
      <c r="TJL13" s="22"/>
      <c r="TJM13" s="22"/>
      <c r="TJN13" s="22"/>
      <c r="TJO13" s="22"/>
      <c r="TJP13" s="22"/>
      <c r="TJQ13" s="22"/>
      <c r="TJR13" s="22"/>
      <c r="TJS13" s="22"/>
      <c r="TJT13" s="22"/>
      <c r="TJU13" s="22"/>
      <c r="TJV13" s="22"/>
      <c r="TJW13" s="22"/>
      <c r="TJX13" s="22"/>
      <c r="TJY13" s="22"/>
      <c r="TJZ13" s="22"/>
      <c r="TKA13" s="22"/>
      <c r="TKB13" s="22"/>
      <c r="TKC13" s="22"/>
      <c r="TKD13" s="22"/>
      <c r="TKE13" s="22"/>
      <c r="TKF13" s="22"/>
      <c r="TKG13" s="22"/>
      <c r="TKH13" s="22"/>
      <c r="TKI13" s="22"/>
      <c r="TKJ13" s="22"/>
      <c r="TKK13" s="22"/>
      <c r="TKL13" s="22"/>
      <c r="TKM13" s="22"/>
      <c r="TKN13" s="22"/>
      <c r="TKO13" s="22"/>
      <c r="TKP13" s="22"/>
      <c r="TKQ13" s="22"/>
      <c r="TKR13" s="22"/>
      <c r="TKS13" s="22"/>
      <c r="TKT13" s="22"/>
      <c r="TKU13" s="22"/>
      <c r="TKV13" s="22"/>
      <c r="TKW13" s="22"/>
      <c r="TKX13" s="22"/>
      <c r="TKY13" s="22"/>
      <c r="TKZ13" s="22"/>
      <c r="TLA13" s="22"/>
      <c r="TLB13" s="22"/>
      <c r="TLC13" s="22"/>
      <c r="TLD13" s="22"/>
      <c r="TLE13" s="22"/>
      <c r="TLF13" s="22"/>
      <c r="TLG13" s="22"/>
      <c r="TLH13" s="22"/>
      <c r="TLI13" s="22"/>
      <c r="TLJ13" s="22"/>
      <c r="TLK13" s="22"/>
      <c r="TLL13" s="22"/>
      <c r="TLM13" s="22"/>
      <c r="TLN13" s="22"/>
      <c r="TLO13" s="22"/>
      <c r="TLP13" s="22"/>
      <c r="TLQ13" s="22"/>
      <c r="TLR13" s="22"/>
      <c r="TLS13" s="22"/>
      <c r="TLT13" s="22"/>
      <c r="TLU13" s="22"/>
      <c r="TLV13" s="22"/>
      <c r="TLW13" s="22"/>
      <c r="TLX13" s="22"/>
      <c r="TLY13" s="22"/>
      <c r="TLZ13" s="22"/>
      <c r="TMA13" s="22"/>
      <c r="TMB13" s="22"/>
      <c r="TMC13" s="22"/>
      <c r="TMD13" s="22"/>
      <c r="TME13" s="22"/>
      <c r="TMF13" s="22"/>
      <c r="TMG13" s="22"/>
      <c r="TMH13" s="22"/>
      <c r="TMI13" s="22"/>
      <c r="TMJ13" s="22"/>
      <c r="TMK13" s="22"/>
      <c r="TML13" s="22"/>
      <c r="TMM13" s="22"/>
      <c r="TMN13" s="22"/>
      <c r="TMO13" s="22"/>
      <c r="TMP13" s="22"/>
      <c r="TMQ13" s="22"/>
      <c r="TMR13" s="22"/>
      <c r="TMS13" s="22"/>
      <c r="TMT13" s="22"/>
      <c r="TMU13" s="22"/>
      <c r="TMV13" s="22"/>
      <c r="TMW13" s="22"/>
      <c r="TMX13" s="22"/>
      <c r="TMY13" s="22"/>
      <c r="TMZ13" s="22"/>
      <c r="TNA13" s="22"/>
      <c r="TNB13" s="22"/>
      <c r="TNC13" s="22"/>
      <c r="TND13" s="22"/>
      <c r="TNE13" s="22"/>
      <c r="TNF13" s="22"/>
      <c r="TNG13" s="22"/>
      <c r="TNH13" s="22"/>
      <c r="TNI13" s="22"/>
      <c r="TNJ13" s="22"/>
      <c r="TNK13" s="22"/>
      <c r="TNL13" s="22"/>
      <c r="TNM13" s="22"/>
      <c r="TNN13" s="22"/>
      <c r="TNO13" s="22"/>
      <c r="TNP13" s="22"/>
      <c r="TNQ13" s="22"/>
      <c r="TNR13" s="22"/>
      <c r="TNS13" s="22"/>
      <c r="TNT13" s="22"/>
      <c r="TNU13" s="22"/>
      <c r="TNV13" s="22"/>
      <c r="TNW13" s="22"/>
      <c r="TNX13" s="22"/>
      <c r="TNY13" s="22"/>
      <c r="TNZ13" s="22"/>
      <c r="TOA13" s="22"/>
      <c r="TOB13" s="22"/>
      <c r="TOC13" s="22"/>
      <c r="TOD13" s="22"/>
      <c r="TOE13" s="22"/>
      <c r="TOF13" s="22"/>
      <c r="TOG13" s="22"/>
      <c r="TOH13" s="22"/>
      <c r="TOI13" s="22"/>
      <c r="TOJ13" s="22"/>
      <c r="TOK13" s="22"/>
      <c r="TOL13" s="22"/>
      <c r="TOM13" s="22"/>
      <c r="TON13" s="22"/>
      <c r="TOO13" s="22"/>
      <c r="TOP13" s="22"/>
      <c r="TOQ13" s="22"/>
      <c r="TOR13" s="22"/>
      <c r="TOS13" s="22"/>
      <c r="TOT13" s="22"/>
      <c r="TOU13" s="22"/>
      <c r="TOV13" s="22"/>
      <c r="TOW13" s="22"/>
      <c r="TOX13" s="22"/>
      <c r="TOY13" s="22"/>
      <c r="TOZ13" s="22"/>
      <c r="TPA13" s="22"/>
      <c r="TPB13" s="22"/>
      <c r="TPC13" s="22"/>
      <c r="TPD13" s="22"/>
      <c r="TPE13" s="22"/>
      <c r="TPF13" s="22"/>
      <c r="TPG13" s="22"/>
      <c r="TPH13" s="22"/>
      <c r="TPI13" s="22"/>
      <c r="TPJ13" s="22"/>
      <c r="TPK13" s="22"/>
      <c r="TPL13" s="22"/>
      <c r="TPM13" s="22"/>
      <c r="TPN13" s="22"/>
      <c r="TPO13" s="22"/>
      <c r="TPP13" s="22"/>
      <c r="TPQ13" s="22"/>
      <c r="TPR13" s="22"/>
      <c r="TPS13" s="22"/>
      <c r="TPT13" s="22"/>
      <c r="TPU13" s="22"/>
      <c r="TPV13" s="22"/>
      <c r="TPW13" s="22"/>
      <c r="TPX13" s="22"/>
      <c r="TPY13" s="22"/>
      <c r="TPZ13" s="22"/>
      <c r="TQA13" s="22"/>
      <c r="TQB13" s="22"/>
      <c r="TQC13" s="22"/>
      <c r="TQD13" s="22"/>
      <c r="TQE13" s="22"/>
      <c r="TQF13" s="22"/>
      <c r="TQG13" s="22"/>
      <c r="TQH13" s="22"/>
      <c r="TQI13" s="22"/>
      <c r="TQJ13" s="22"/>
      <c r="TQK13" s="22"/>
      <c r="TQL13" s="22"/>
      <c r="TQM13" s="22"/>
      <c r="TQN13" s="22"/>
      <c r="TQO13" s="22"/>
      <c r="TQP13" s="22"/>
      <c r="TQQ13" s="22"/>
      <c r="TQR13" s="22"/>
      <c r="TQS13" s="22"/>
      <c r="TQT13" s="22"/>
      <c r="TQU13" s="22"/>
      <c r="TQV13" s="22"/>
      <c r="TQW13" s="22"/>
      <c r="TQX13" s="22"/>
      <c r="TQY13" s="22"/>
      <c r="TQZ13" s="22"/>
      <c r="TRA13" s="22"/>
      <c r="TRB13" s="22"/>
      <c r="TRC13" s="22"/>
      <c r="TRD13" s="22"/>
      <c r="TRE13" s="22"/>
      <c r="TRF13" s="22"/>
      <c r="TRG13" s="22"/>
      <c r="TRH13" s="22"/>
      <c r="TRI13" s="22"/>
      <c r="TRJ13" s="22"/>
      <c r="TRK13" s="22"/>
      <c r="TRL13" s="22"/>
      <c r="TRM13" s="22"/>
      <c r="TRN13" s="22"/>
      <c r="TRO13" s="22"/>
      <c r="TRP13" s="22"/>
      <c r="TRQ13" s="22"/>
      <c r="TRR13" s="22"/>
      <c r="TRS13" s="22"/>
      <c r="TRT13" s="22"/>
      <c r="TRU13" s="22"/>
      <c r="TRV13" s="22"/>
      <c r="TRW13" s="22"/>
      <c r="TRX13" s="22"/>
      <c r="TRY13" s="22"/>
      <c r="TRZ13" s="22"/>
      <c r="TSA13" s="22"/>
      <c r="TSB13" s="22"/>
      <c r="TSC13" s="22"/>
      <c r="TSD13" s="22"/>
      <c r="TSE13" s="22"/>
      <c r="TSF13" s="22"/>
      <c r="TSG13" s="22"/>
      <c r="TSH13" s="22"/>
      <c r="TSI13" s="22"/>
      <c r="TSJ13" s="22"/>
      <c r="TSK13" s="22"/>
      <c r="TSL13" s="22"/>
      <c r="TSM13" s="22"/>
      <c r="TSN13" s="22"/>
      <c r="TSO13" s="22"/>
      <c r="TSP13" s="22"/>
      <c r="TSQ13" s="22"/>
      <c r="TSR13" s="22"/>
      <c r="TSS13" s="22"/>
      <c r="TST13" s="22"/>
      <c r="TSU13" s="22"/>
      <c r="TSV13" s="22"/>
      <c r="TSW13" s="22"/>
      <c r="TSX13" s="22"/>
      <c r="TSY13" s="22"/>
      <c r="TSZ13" s="22"/>
      <c r="TTA13" s="22"/>
      <c r="TTB13" s="22"/>
      <c r="TTC13" s="22"/>
      <c r="TTD13" s="22"/>
      <c r="TTE13" s="22"/>
      <c r="TTF13" s="22"/>
      <c r="TTG13" s="22"/>
      <c r="TTH13" s="22"/>
      <c r="TTI13" s="22"/>
      <c r="TTJ13" s="22"/>
      <c r="TTK13" s="22"/>
      <c r="TTL13" s="22"/>
      <c r="TTM13" s="22"/>
      <c r="TTN13" s="22"/>
      <c r="TTO13" s="22"/>
      <c r="TTP13" s="22"/>
      <c r="TTQ13" s="22"/>
      <c r="TTR13" s="22"/>
      <c r="TTS13" s="22"/>
      <c r="TTT13" s="22"/>
      <c r="TTU13" s="22"/>
      <c r="TTV13" s="22"/>
      <c r="TTW13" s="22"/>
      <c r="TTX13" s="22"/>
      <c r="TTY13" s="22"/>
      <c r="TTZ13" s="22"/>
      <c r="TUA13" s="22"/>
      <c r="TUB13" s="22"/>
      <c r="TUC13" s="22"/>
      <c r="TUD13" s="22"/>
      <c r="TUE13" s="22"/>
      <c r="TUF13" s="22"/>
      <c r="TUG13" s="22"/>
      <c r="TUH13" s="22"/>
      <c r="TUI13" s="22"/>
      <c r="TUJ13" s="22"/>
      <c r="TUK13" s="22"/>
      <c r="TUL13" s="22"/>
      <c r="TUM13" s="22"/>
      <c r="TUN13" s="22"/>
      <c r="TUO13" s="22"/>
      <c r="TUP13" s="22"/>
      <c r="TUQ13" s="22"/>
      <c r="TUR13" s="22"/>
      <c r="TUS13" s="22"/>
      <c r="TUT13" s="22"/>
      <c r="TUU13" s="22"/>
      <c r="TUV13" s="22"/>
      <c r="TUW13" s="22"/>
      <c r="TUX13" s="22"/>
      <c r="TUY13" s="22"/>
      <c r="TUZ13" s="22"/>
      <c r="TVA13" s="22"/>
      <c r="TVB13" s="22"/>
      <c r="TVC13" s="22"/>
      <c r="TVD13" s="22"/>
      <c r="TVE13" s="22"/>
      <c r="TVF13" s="22"/>
      <c r="TVG13" s="22"/>
      <c r="TVH13" s="22"/>
      <c r="TVI13" s="22"/>
      <c r="TVJ13" s="22"/>
      <c r="TVK13" s="22"/>
      <c r="TVL13" s="22"/>
      <c r="TVM13" s="22"/>
      <c r="TVN13" s="22"/>
      <c r="TVO13" s="22"/>
      <c r="TVP13" s="22"/>
      <c r="TVQ13" s="22"/>
      <c r="TVR13" s="22"/>
      <c r="TVS13" s="22"/>
      <c r="TVT13" s="22"/>
      <c r="TVU13" s="22"/>
      <c r="TVV13" s="22"/>
      <c r="TVW13" s="22"/>
      <c r="TVX13" s="22"/>
      <c r="TVY13" s="22"/>
      <c r="TVZ13" s="22"/>
      <c r="TWA13" s="22"/>
      <c r="TWB13" s="22"/>
      <c r="TWC13" s="22"/>
      <c r="TWD13" s="22"/>
      <c r="TWE13" s="22"/>
      <c r="TWF13" s="22"/>
      <c r="TWG13" s="22"/>
      <c r="TWH13" s="22"/>
      <c r="TWI13" s="22"/>
      <c r="TWJ13" s="22"/>
      <c r="TWK13" s="22"/>
      <c r="TWL13" s="22"/>
      <c r="TWM13" s="22"/>
      <c r="TWN13" s="22"/>
      <c r="TWO13" s="22"/>
      <c r="TWP13" s="22"/>
      <c r="TWQ13" s="22"/>
      <c r="TWR13" s="22"/>
      <c r="TWS13" s="22"/>
      <c r="TWT13" s="22"/>
      <c r="TWU13" s="22"/>
      <c r="TWV13" s="22"/>
      <c r="TWW13" s="22"/>
      <c r="TWX13" s="22"/>
      <c r="TWY13" s="22"/>
      <c r="TWZ13" s="22"/>
      <c r="TXA13" s="22"/>
      <c r="TXB13" s="22"/>
      <c r="TXC13" s="22"/>
      <c r="TXD13" s="22"/>
      <c r="TXE13" s="22"/>
      <c r="TXF13" s="22"/>
      <c r="TXG13" s="22"/>
      <c r="TXH13" s="22"/>
      <c r="TXI13" s="22"/>
      <c r="TXJ13" s="22"/>
      <c r="TXK13" s="22"/>
      <c r="TXL13" s="22"/>
      <c r="TXM13" s="22"/>
      <c r="TXN13" s="22"/>
      <c r="TXO13" s="22"/>
      <c r="TXP13" s="22"/>
      <c r="TXQ13" s="22"/>
      <c r="TXR13" s="22"/>
      <c r="TXS13" s="22"/>
      <c r="TXT13" s="22"/>
      <c r="TXU13" s="22"/>
      <c r="TXV13" s="22"/>
      <c r="TXW13" s="22"/>
      <c r="TXX13" s="22"/>
      <c r="TXY13" s="22"/>
      <c r="TXZ13" s="22"/>
      <c r="TYA13" s="22"/>
      <c r="TYB13" s="22"/>
      <c r="TYC13" s="22"/>
      <c r="TYD13" s="22"/>
      <c r="TYE13" s="22"/>
      <c r="TYF13" s="22"/>
      <c r="TYG13" s="22"/>
      <c r="TYH13" s="22"/>
      <c r="TYI13" s="22"/>
      <c r="TYJ13" s="22"/>
      <c r="TYK13" s="22"/>
      <c r="TYL13" s="22"/>
      <c r="TYM13" s="22"/>
      <c r="TYN13" s="22"/>
      <c r="TYO13" s="22"/>
      <c r="TYP13" s="22"/>
      <c r="TYQ13" s="22"/>
      <c r="TYR13" s="22"/>
      <c r="TYS13" s="22"/>
      <c r="TYT13" s="22"/>
      <c r="TYU13" s="22"/>
      <c r="TYV13" s="22"/>
      <c r="TYW13" s="22"/>
      <c r="TYX13" s="22"/>
      <c r="TYY13" s="22"/>
      <c r="TYZ13" s="22"/>
      <c r="TZA13" s="22"/>
      <c r="TZB13" s="22"/>
      <c r="TZC13" s="22"/>
      <c r="TZD13" s="22"/>
      <c r="TZE13" s="22"/>
      <c r="TZF13" s="22"/>
      <c r="TZG13" s="22"/>
      <c r="TZH13" s="22"/>
      <c r="TZI13" s="22"/>
      <c r="TZJ13" s="22"/>
      <c r="TZK13" s="22"/>
      <c r="TZL13" s="22"/>
      <c r="TZM13" s="22"/>
      <c r="TZN13" s="22"/>
      <c r="TZO13" s="22"/>
      <c r="TZP13" s="22"/>
      <c r="TZQ13" s="22"/>
      <c r="TZR13" s="22"/>
      <c r="TZS13" s="22"/>
      <c r="TZT13" s="22"/>
      <c r="TZU13" s="22"/>
      <c r="TZV13" s="22"/>
      <c r="TZW13" s="22"/>
      <c r="TZX13" s="22"/>
      <c r="TZY13" s="22"/>
      <c r="TZZ13" s="22"/>
      <c r="UAA13" s="22"/>
      <c r="UAB13" s="22"/>
      <c r="UAC13" s="22"/>
      <c r="UAD13" s="22"/>
      <c r="UAE13" s="22"/>
      <c r="UAF13" s="22"/>
      <c r="UAG13" s="22"/>
      <c r="UAH13" s="22"/>
      <c r="UAI13" s="22"/>
      <c r="UAJ13" s="22"/>
      <c r="UAK13" s="22"/>
      <c r="UAL13" s="22"/>
      <c r="UAM13" s="22"/>
      <c r="UAN13" s="22"/>
      <c r="UAO13" s="22"/>
      <c r="UAP13" s="22"/>
      <c r="UAQ13" s="22"/>
      <c r="UAR13" s="22"/>
      <c r="UAS13" s="22"/>
      <c r="UAT13" s="22"/>
      <c r="UAU13" s="22"/>
      <c r="UAV13" s="22"/>
      <c r="UAW13" s="22"/>
      <c r="UAX13" s="22"/>
      <c r="UAY13" s="22"/>
      <c r="UAZ13" s="22"/>
      <c r="UBA13" s="22"/>
      <c r="UBB13" s="22"/>
      <c r="UBC13" s="22"/>
      <c r="UBD13" s="22"/>
      <c r="UBE13" s="22"/>
      <c r="UBF13" s="22"/>
      <c r="UBG13" s="22"/>
      <c r="UBH13" s="22"/>
      <c r="UBI13" s="22"/>
      <c r="UBJ13" s="22"/>
      <c r="UBK13" s="22"/>
      <c r="UBL13" s="22"/>
      <c r="UBM13" s="22"/>
      <c r="UBN13" s="22"/>
      <c r="UBO13" s="22"/>
      <c r="UBP13" s="22"/>
      <c r="UBQ13" s="22"/>
      <c r="UBR13" s="22"/>
      <c r="UBS13" s="22"/>
      <c r="UBT13" s="22"/>
      <c r="UBU13" s="22"/>
      <c r="UBV13" s="22"/>
      <c r="UBW13" s="22"/>
      <c r="UBX13" s="22"/>
      <c r="UBY13" s="22"/>
      <c r="UBZ13" s="22"/>
      <c r="UCA13" s="22"/>
      <c r="UCB13" s="22"/>
      <c r="UCC13" s="22"/>
      <c r="UCD13" s="22"/>
      <c r="UCE13" s="22"/>
      <c r="UCF13" s="22"/>
      <c r="UCG13" s="22"/>
      <c r="UCH13" s="22"/>
      <c r="UCI13" s="22"/>
      <c r="UCJ13" s="22"/>
      <c r="UCK13" s="22"/>
      <c r="UCL13" s="22"/>
      <c r="UCM13" s="22"/>
      <c r="UCN13" s="22"/>
      <c r="UCO13" s="22"/>
      <c r="UCP13" s="22"/>
      <c r="UCQ13" s="22"/>
      <c r="UCR13" s="22"/>
      <c r="UCS13" s="22"/>
      <c r="UCT13" s="22"/>
      <c r="UCU13" s="22"/>
      <c r="UCV13" s="22"/>
      <c r="UCW13" s="22"/>
      <c r="UCX13" s="22"/>
      <c r="UCY13" s="22"/>
      <c r="UCZ13" s="22"/>
      <c r="UDA13" s="22"/>
      <c r="UDB13" s="22"/>
      <c r="UDC13" s="22"/>
      <c r="UDD13" s="22"/>
      <c r="UDE13" s="22"/>
      <c r="UDF13" s="22"/>
      <c r="UDG13" s="22"/>
      <c r="UDH13" s="22"/>
      <c r="UDI13" s="22"/>
      <c r="UDJ13" s="22"/>
      <c r="UDK13" s="22"/>
      <c r="UDL13" s="22"/>
      <c r="UDM13" s="22"/>
      <c r="UDN13" s="22"/>
      <c r="UDO13" s="22"/>
      <c r="UDP13" s="22"/>
      <c r="UDQ13" s="22"/>
      <c r="UDR13" s="22"/>
      <c r="UDS13" s="22"/>
      <c r="UDT13" s="22"/>
      <c r="UDU13" s="22"/>
      <c r="UDV13" s="22"/>
      <c r="UDW13" s="22"/>
      <c r="UDX13" s="22"/>
      <c r="UDY13" s="22"/>
      <c r="UDZ13" s="22"/>
      <c r="UEA13" s="22"/>
      <c r="UEB13" s="22"/>
      <c r="UEC13" s="22"/>
      <c r="UED13" s="22"/>
      <c r="UEE13" s="22"/>
      <c r="UEF13" s="22"/>
      <c r="UEG13" s="22"/>
      <c r="UEH13" s="22"/>
      <c r="UEI13" s="22"/>
      <c r="UEJ13" s="22"/>
      <c r="UEK13" s="22"/>
      <c r="UEL13" s="22"/>
      <c r="UEM13" s="22"/>
      <c r="UEN13" s="22"/>
      <c r="UEO13" s="22"/>
      <c r="UEP13" s="22"/>
      <c r="UEQ13" s="22"/>
      <c r="UER13" s="22"/>
      <c r="UES13" s="22"/>
      <c r="UET13" s="22"/>
      <c r="UEU13" s="22"/>
      <c r="UEV13" s="22"/>
      <c r="UEW13" s="22"/>
      <c r="UEX13" s="22"/>
      <c r="UEY13" s="22"/>
      <c r="UEZ13" s="22"/>
      <c r="UFA13" s="22"/>
      <c r="UFB13" s="22"/>
      <c r="UFC13" s="22"/>
      <c r="UFD13" s="22"/>
      <c r="UFE13" s="22"/>
      <c r="UFF13" s="22"/>
      <c r="UFG13" s="22"/>
      <c r="UFH13" s="22"/>
      <c r="UFI13" s="22"/>
      <c r="UFJ13" s="22"/>
      <c r="UFK13" s="22"/>
      <c r="UFL13" s="22"/>
      <c r="UFM13" s="22"/>
      <c r="UFN13" s="22"/>
      <c r="UFO13" s="22"/>
      <c r="UFP13" s="22"/>
      <c r="UFQ13" s="22"/>
      <c r="UFR13" s="22"/>
      <c r="UFS13" s="22"/>
      <c r="UFT13" s="22"/>
      <c r="UFU13" s="22"/>
      <c r="UFV13" s="22"/>
      <c r="UFW13" s="22"/>
      <c r="UFX13" s="22"/>
      <c r="UFY13" s="22"/>
      <c r="UFZ13" s="22"/>
      <c r="UGA13" s="22"/>
      <c r="UGB13" s="22"/>
      <c r="UGC13" s="22"/>
      <c r="UGD13" s="22"/>
      <c r="UGE13" s="22"/>
      <c r="UGF13" s="22"/>
      <c r="UGG13" s="22"/>
      <c r="UGH13" s="22"/>
      <c r="UGI13" s="22"/>
      <c r="UGJ13" s="22"/>
      <c r="UGK13" s="22"/>
      <c r="UGL13" s="22"/>
      <c r="UGM13" s="22"/>
      <c r="UGN13" s="22"/>
      <c r="UGO13" s="22"/>
      <c r="UGP13" s="22"/>
      <c r="UGQ13" s="22"/>
      <c r="UGR13" s="22"/>
      <c r="UGS13" s="22"/>
      <c r="UGT13" s="22"/>
      <c r="UGU13" s="22"/>
      <c r="UGV13" s="22"/>
      <c r="UGW13" s="22"/>
      <c r="UGX13" s="22"/>
      <c r="UGY13" s="22"/>
      <c r="UGZ13" s="22"/>
      <c r="UHA13" s="22"/>
      <c r="UHB13" s="22"/>
      <c r="UHC13" s="22"/>
      <c r="UHD13" s="22"/>
      <c r="UHE13" s="22"/>
      <c r="UHF13" s="22"/>
      <c r="UHG13" s="22"/>
      <c r="UHH13" s="22"/>
      <c r="UHI13" s="22"/>
      <c r="UHJ13" s="22"/>
      <c r="UHK13" s="22"/>
      <c r="UHL13" s="22"/>
      <c r="UHM13" s="22"/>
      <c r="UHN13" s="22"/>
      <c r="UHO13" s="22"/>
      <c r="UHP13" s="22"/>
      <c r="UHQ13" s="22"/>
      <c r="UHR13" s="22"/>
      <c r="UHS13" s="22"/>
      <c r="UHT13" s="22"/>
      <c r="UHU13" s="22"/>
      <c r="UHV13" s="22"/>
      <c r="UHW13" s="22"/>
      <c r="UHX13" s="22"/>
      <c r="UHY13" s="22"/>
      <c r="UHZ13" s="22"/>
      <c r="UIA13" s="22"/>
      <c r="UIB13" s="22"/>
      <c r="UIC13" s="22"/>
      <c r="UID13" s="22"/>
      <c r="UIE13" s="22"/>
      <c r="UIF13" s="22"/>
      <c r="UIG13" s="22"/>
      <c r="UIH13" s="22"/>
      <c r="UII13" s="22"/>
      <c r="UIJ13" s="22"/>
      <c r="UIK13" s="22"/>
      <c r="UIL13" s="22"/>
      <c r="UIM13" s="22"/>
      <c r="UIN13" s="22"/>
      <c r="UIO13" s="22"/>
      <c r="UIP13" s="22"/>
      <c r="UIQ13" s="22"/>
      <c r="UIR13" s="22"/>
      <c r="UIS13" s="22"/>
      <c r="UIT13" s="22"/>
      <c r="UIU13" s="22"/>
      <c r="UIV13" s="22"/>
      <c r="UIW13" s="22"/>
      <c r="UIX13" s="22"/>
      <c r="UIY13" s="22"/>
      <c r="UIZ13" s="22"/>
      <c r="UJA13" s="22"/>
      <c r="UJB13" s="22"/>
      <c r="UJC13" s="22"/>
      <c r="UJD13" s="22"/>
      <c r="UJE13" s="22"/>
      <c r="UJF13" s="22"/>
      <c r="UJG13" s="22"/>
      <c r="UJH13" s="22"/>
      <c r="UJI13" s="22"/>
      <c r="UJJ13" s="22"/>
      <c r="UJK13" s="22"/>
      <c r="UJL13" s="22"/>
      <c r="UJM13" s="22"/>
      <c r="UJN13" s="22"/>
      <c r="UJO13" s="22"/>
      <c r="UJP13" s="22"/>
      <c r="UJQ13" s="22"/>
      <c r="UJR13" s="22"/>
      <c r="UJS13" s="22"/>
      <c r="UJT13" s="22"/>
      <c r="UJU13" s="22"/>
      <c r="UJV13" s="22"/>
      <c r="UJW13" s="22"/>
      <c r="UJX13" s="22"/>
      <c r="UJY13" s="22"/>
      <c r="UJZ13" s="22"/>
      <c r="UKA13" s="22"/>
      <c r="UKB13" s="22"/>
      <c r="UKC13" s="22"/>
      <c r="UKD13" s="22"/>
      <c r="UKE13" s="22"/>
      <c r="UKF13" s="22"/>
      <c r="UKG13" s="22"/>
      <c r="UKH13" s="22"/>
      <c r="UKI13" s="22"/>
      <c r="UKJ13" s="22"/>
      <c r="UKK13" s="22"/>
      <c r="UKL13" s="22"/>
      <c r="UKM13" s="22"/>
      <c r="UKN13" s="22"/>
      <c r="UKO13" s="22"/>
      <c r="UKP13" s="22"/>
      <c r="UKQ13" s="22"/>
      <c r="UKR13" s="22"/>
      <c r="UKS13" s="22"/>
      <c r="UKT13" s="22"/>
      <c r="UKU13" s="22"/>
      <c r="UKV13" s="22"/>
      <c r="UKW13" s="22"/>
      <c r="UKX13" s="22"/>
      <c r="UKY13" s="22"/>
      <c r="UKZ13" s="22"/>
      <c r="ULA13" s="22"/>
      <c r="ULB13" s="22"/>
      <c r="ULC13" s="22"/>
      <c r="ULD13" s="22"/>
      <c r="ULE13" s="22"/>
      <c r="ULF13" s="22"/>
      <c r="ULG13" s="22"/>
      <c r="ULH13" s="22"/>
      <c r="ULI13" s="22"/>
      <c r="ULJ13" s="22"/>
      <c r="ULK13" s="22"/>
      <c r="ULL13" s="22"/>
      <c r="ULM13" s="22"/>
      <c r="ULN13" s="22"/>
      <c r="ULO13" s="22"/>
      <c r="ULP13" s="22"/>
      <c r="ULQ13" s="22"/>
      <c r="ULR13" s="22"/>
      <c r="ULS13" s="22"/>
      <c r="ULT13" s="22"/>
      <c r="ULU13" s="22"/>
      <c r="ULV13" s="22"/>
      <c r="ULW13" s="22"/>
      <c r="ULX13" s="22"/>
      <c r="ULY13" s="22"/>
      <c r="ULZ13" s="22"/>
      <c r="UMA13" s="22"/>
      <c r="UMB13" s="22"/>
      <c r="UMC13" s="22"/>
      <c r="UMD13" s="22"/>
      <c r="UME13" s="22"/>
      <c r="UMF13" s="22"/>
      <c r="UMG13" s="22"/>
      <c r="UMH13" s="22"/>
      <c r="UMI13" s="22"/>
      <c r="UMJ13" s="22"/>
      <c r="UMK13" s="22"/>
      <c r="UML13" s="22"/>
      <c r="UMM13" s="22"/>
      <c r="UMN13" s="22"/>
      <c r="UMO13" s="22"/>
      <c r="UMP13" s="22"/>
      <c r="UMQ13" s="22"/>
      <c r="UMR13" s="22"/>
      <c r="UMS13" s="22"/>
      <c r="UMT13" s="22"/>
      <c r="UMU13" s="22"/>
      <c r="UMV13" s="22"/>
      <c r="UMW13" s="22"/>
      <c r="UMX13" s="22"/>
      <c r="UMY13" s="22"/>
      <c r="UMZ13" s="22"/>
      <c r="UNA13" s="22"/>
      <c r="UNB13" s="22"/>
      <c r="UNC13" s="22"/>
      <c r="UND13" s="22"/>
      <c r="UNE13" s="22"/>
      <c r="UNF13" s="22"/>
      <c r="UNG13" s="22"/>
      <c r="UNH13" s="22"/>
      <c r="UNI13" s="22"/>
      <c r="UNJ13" s="22"/>
      <c r="UNK13" s="22"/>
      <c r="UNL13" s="22"/>
      <c r="UNM13" s="22"/>
      <c r="UNN13" s="22"/>
      <c r="UNO13" s="22"/>
      <c r="UNP13" s="22"/>
      <c r="UNQ13" s="22"/>
      <c r="UNR13" s="22"/>
      <c r="UNS13" s="22"/>
      <c r="UNT13" s="22"/>
      <c r="UNU13" s="22"/>
      <c r="UNV13" s="22"/>
      <c r="UNW13" s="22"/>
      <c r="UNX13" s="22"/>
      <c r="UNY13" s="22"/>
      <c r="UNZ13" s="22"/>
      <c r="UOA13" s="22"/>
      <c r="UOB13" s="22"/>
      <c r="UOC13" s="22"/>
      <c r="UOD13" s="22"/>
      <c r="UOE13" s="22"/>
      <c r="UOF13" s="22"/>
      <c r="UOG13" s="22"/>
      <c r="UOH13" s="22"/>
      <c r="UOI13" s="22"/>
      <c r="UOJ13" s="22"/>
      <c r="UOK13" s="22"/>
      <c r="UOL13" s="22"/>
      <c r="UOM13" s="22"/>
      <c r="UON13" s="22"/>
      <c r="UOO13" s="22"/>
      <c r="UOP13" s="22"/>
      <c r="UOQ13" s="22"/>
      <c r="UOR13" s="22"/>
      <c r="UOS13" s="22"/>
      <c r="UOT13" s="22"/>
      <c r="UOU13" s="22"/>
      <c r="UOV13" s="22"/>
      <c r="UOW13" s="22"/>
      <c r="UOX13" s="22"/>
      <c r="UOY13" s="22"/>
      <c r="UOZ13" s="22"/>
      <c r="UPA13" s="22"/>
      <c r="UPB13" s="22"/>
      <c r="UPC13" s="22"/>
      <c r="UPD13" s="22"/>
      <c r="UPE13" s="22"/>
      <c r="UPF13" s="22"/>
      <c r="UPG13" s="22"/>
      <c r="UPH13" s="22"/>
      <c r="UPI13" s="22"/>
      <c r="UPJ13" s="22"/>
      <c r="UPK13" s="22"/>
      <c r="UPL13" s="22"/>
      <c r="UPM13" s="22"/>
      <c r="UPN13" s="22"/>
      <c r="UPO13" s="22"/>
      <c r="UPP13" s="22"/>
      <c r="UPQ13" s="22"/>
      <c r="UPR13" s="22"/>
      <c r="UPS13" s="22"/>
      <c r="UPT13" s="22"/>
      <c r="UPU13" s="22"/>
      <c r="UPV13" s="22"/>
      <c r="UPW13" s="22"/>
      <c r="UPX13" s="22"/>
      <c r="UPY13" s="22"/>
      <c r="UPZ13" s="22"/>
      <c r="UQA13" s="22"/>
      <c r="UQB13" s="22"/>
      <c r="UQC13" s="22"/>
      <c r="UQD13" s="22"/>
      <c r="UQE13" s="22"/>
      <c r="UQF13" s="22"/>
      <c r="UQG13" s="22"/>
      <c r="UQH13" s="22"/>
      <c r="UQI13" s="22"/>
      <c r="UQJ13" s="22"/>
      <c r="UQK13" s="22"/>
      <c r="UQL13" s="22"/>
      <c r="UQM13" s="22"/>
      <c r="UQN13" s="22"/>
      <c r="UQO13" s="22"/>
      <c r="UQP13" s="22"/>
      <c r="UQQ13" s="22"/>
      <c r="UQR13" s="22"/>
      <c r="UQS13" s="22"/>
      <c r="UQT13" s="22"/>
      <c r="UQU13" s="22"/>
      <c r="UQV13" s="22"/>
      <c r="UQW13" s="22"/>
      <c r="UQX13" s="22"/>
      <c r="UQY13" s="22"/>
      <c r="UQZ13" s="22"/>
      <c r="URA13" s="22"/>
      <c r="URB13" s="22"/>
      <c r="URC13" s="22"/>
      <c r="URD13" s="22"/>
      <c r="URE13" s="22"/>
      <c r="URF13" s="22"/>
      <c r="URG13" s="22"/>
      <c r="URH13" s="22"/>
      <c r="URI13" s="22"/>
      <c r="URJ13" s="22"/>
      <c r="URK13" s="22"/>
      <c r="URL13" s="22"/>
      <c r="URM13" s="22"/>
      <c r="URN13" s="22"/>
      <c r="URO13" s="22"/>
      <c r="URP13" s="22"/>
      <c r="URQ13" s="22"/>
      <c r="URR13" s="22"/>
      <c r="URS13" s="22"/>
      <c r="URT13" s="22"/>
      <c r="URU13" s="22"/>
      <c r="URV13" s="22"/>
      <c r="URW13" s="22"/>
      <c r="URX13" s="22"/>
      <c r="URY13" s="22"/>
      <c r="URZ13" s="22"/>
      <c r="USA13" s="22"/>
      <c r="USB13" s="22"/>
      <c r="USC13" s="22"/>
      <c r="USD13" s="22"/>
      <c r="USE13" s="22"/>
      <c r="USF13" s="22"/>
      <c r="USG13" s="22"/>
      <c r="USH13" s="22"/>
      <c r="USI13" s="22"/>
      <c r="USJ13" s="22"/>
      <c r="USK13" s="22"/>
      <c r="USL13" s="22"/>
      <c r="USM13" s="22"/>
      <c r="USN13" s="22"/>
      <c r="USO13" s="22"/>
      <c r="USP13" s="22"/>
      <c r="USQ13" s="22"/>
      <c r="USR13" s="22"/>
      <c r="USS13" s="22"/>
      <c r="UST13" s="22"/>
      <c r="USU13" s="22"/>
      <c r="USV13" s="22"/>
      <c r="USW13" s="22"/>
      <c r="USX13" s="22"/>
      <c r="USY13" s="22"/>
      <c r="USZ13" s="22"/>
      <c r="UTA13" s="22"/>
      <c r="UTB13" s="22"/>
      <c r="UTC13" s="22"/>
      <c r="UTD13" s="22"/>
      <c r="UTE13" s="22"/>
      <c r="UTF13" s="22"/>
      <c r="UTG13" s="22"/>
      <c r="UTH13" s="22"/>
      <c r="UTI13" s="22"/>
      <c r="UTJ13" s="22"/>
      <c r="UTK13" s="22"/>
      <c r="UTL13" s="22"/>
      <c r="UTM13" s="22"/>
      <c r="UTN13" s="22"/>
      <c r="UTO13" s="22"/>
      <c r="UTP13" s="22"/>
      <c r="UTQ13" s="22"/>
      <c r="UTR13" s="22"/>
      <c r="UTS13" s="22"/>
      <c r="UTT13" s="22"/>
      <c r="UTU13" s="22"/>
      <c r="UTV13" s="22"/>
      <c r="UTW13" s="22"/>
      <c r="UTX13" s="22"/>
      <c r="UTY13" s="22"/>
      <c r="UTZ13" s="22"/>
      <c r="UUA13" s="22"/>
      <c r="UUB13" s="22"/>
      <c r="UUC13" s="22"/>
      <c r="UUD13" s="22"/>
      <c r="UUE13" s="22"/>
      <c r="UUF13" s="22"/>
      <c r="UUG13" s="22"/>
      <c r="UUH13" s="22"/>
      <c r="UUI13" s="22"/>
      <c r="UUJ13" s="22"/>
      <c r="UUK13" s="22"/>
      <c r="UUL13" s="22"/>
      <c r="UUM13" s="22"/>
      <c r="UUN13" s="22"/>
      <c r="UUO13" s="22"/>
      <c r="UUP13" s="22"/>
      <c r="UUQ13" s="22"/>
      <c r="UUR13" s="22"/>
      <c r="UUS13" s="22"/>
      <c r="UUT13" s="22"/>
      <c r="UUU13" s="22"/>
      <c r="UUV13" s="22"/>
      <c r="UUW13" s="22"/>
      <c r="UUX13" s="22"/>
      <c r="UUY13" s="22"/>
      <c r="UUZ13" s="22"/>
      <c r="UVA13" s="22"/>
      <c r="UVB13" s="22"/>
      <c r="UVC13" s="22"/>
      <c r="UVD13" s="22"/>
      <c r="UVE13" s="22"/>
      <c r="UVF13" s="22"/>
      <c r="UVG13" s="22"/>
      <c r="UVH13" s="22"/>
      <c r="UVI13" s="22"/>
      <c r="UVJ13" s="22"/>
      <c r="UVK13" s="22"/>
      <c r="UVL13" s="22"/>
      <c r="UVM13" s="22"/>
      <c r="UVN13" s="22"/>
      <c r="UVO13" s="22"/>
      <c r="UVP13" s="22"/>
      <c r="UVQ13" s="22"/>
      <c r="UVR13" s="22"/>
      <c r="UVS13" s="22"/>
      <c r="UVT13" s="22"/>
      <c r="UVU13" s="22"/>
      <c r="UVV13" s="22"/>
      <c r="UVW13" s="22"/>
      <c r="UVX13" s="22"/>
      <c r="UVY13" s="22"/>
      <c r="UVZ13" s="22"/>
      <c r="UWA13" s="22"/>
      <c r="UWB13" s="22"/>
      <c r="UWC13" s="22"/>
      <c r="UWD13" s="22"/>
      <c r="UWE13" s="22"/>
      <c r="UWF13" s="22"/>
      <c r="UWG13" s="22"/>
      <c r="UWH13" s="22"/>
      <c r="UWI13" s="22"/>
      <c r="UWJ13" s="22"/>
      <c r="UWK13" s="22"/>
      <c r="UWL13" s="22"/>
      <c r="UWM13" s="22"/>
      <c r="UWN13" s="22"/>
      <c r="UWO13" s="22"/>
      <c r="UWP13" s="22"/>
      <c r="UWQ13" s="22"/>
      <c r="UWR13" s="22"/>
      <c r="UWS13" s="22"/>
      <c r="UWT13" s="22"/>
      <c r="UWU13" s="22"/>
      <c r="UWV13" s="22"/>
      <c r="UWW13" s="22"/>
      <c r="UWX13" s="22"/>
      <c r="UWY13" s="22"/>
      <c r="UWZ13" s="22"/>
      <c r="UXA13" s="22"/>
      <c r="UXB13" s="22"/>
      <c r="UXC13" s="22"/>
      <c r="UXD13" s="22"/>
      <c r="UXE13" s="22"/>
      <c r="UXF13" s="22"/>
      <c r="UXG13" s="22"/>
      <c r="UXH13" s="22"/>
      <c r="UXI13" s="22"/>
      <c r="UXJ13" s="22"/>
      <c r="UXK13" s="22"/>
      <c r="UXL13" s="22"/>
      <c r="UXM13" s="22"/>
      <c r="UXN13" s="22"/>
      <c r="UXO13" s="22"/>
      <c r="UXP13" s="22"/>
      <c r="UXQ13" s="22"/>
      <c r="UXR13" s="22"/>
      <c r="UXS13" s="22"/>
      <c r="UXT13" s="22"/>
      <c r="UXU13" s="22"/>
      <c r="UXV13" s="22"/>
      <c r="UXW13" s="22"/>
      <c r="UXX13" s="22"/>
      <c r="UXY13" s="22"/>
      <c r="UXZ13" s="22"/>
      <c r="UYA13" s="22"/>
      <c r="UYB13" s="22"/>
      <c r="UYC13" s="22"/>
      <c r="UYD13" s="22"/>
      <c r="UYE13" s="22"/>
      <c r="UYF13" s="22"/>
      <c r="UYG13" s="22"/>
      <c r="UYH13" s="22"/>
      <c r="UYI13" s="22"/>
      <c r="UYJ13" s="22"/>
      <c r="UYK13" s="22"/>
      <c r="UYL13" s="22"/>
      <c r="UYM13" s="22"/>
      <c r="UYN13" s="22"/>
      <c r="UYO13" s="22"/>
      <c r="UYP13" s="22"/>
      <c r="UYQ13" s="22"/>
      <c r="UYR13" s="22"/>
      <c r="UYS13" s="22"/>
      <c r="UYT13" s="22"/>
      <c r="UYU13" s="22"/>
      <c r="UYV13" s="22"/>
      <c r="UYW13" s="22"/>
      <c r="UYX13" s="22"/>
      <c r="UYY13" s="22"/>
      <c r="UYZ13" s="22"/>
      <c r="UZA13" s="22"/>
      <c r="UZB13" s="22"/>
      <c r="UZC13" s="22"/>
      <c r="UZD13" s="22"/>
      <c r="UZE13" s="22"/>
      <c r="UZF13" s="22"/>
      <c r="UZG13" s="22"/>
      <c r="UZH13" s="22"/>
      <c r="UZI13" s="22"/>
      <c r="UZJ13" s="22"/>
      <c r="UZK13" s="22"/>
      <c r="UZL13" s="22"/>
      <c r="UZM13" s="22"/>
      <c r="UZN13" s="22"/>
      <c r="UZO13" s="22"/>
      <c r="UZP13" s="22"/>
      <c r="UZQ13" s="22"/>
      <c r="UZR13" s="22"/>
      <c r="UZS13" s="22"/>
      <c r="UZT13" s="22"/>
      <c r="UZU13" s="22"/>
      <c r="UZV13" s="22"/>
      <c r="UZW13" s="22"/>
      <c r="UZX13" s="22"/>
      <c r="UZY13" s="22"/>
      <c r="UZZ13" s="22"/>
      <c r="VAA13" s="22"/>
      <c r="VAB13" s="22"/>
      <c r="VAC13" s="22"/>
      <c r="VAD13" s="22"/>
      <c r="VAE13" s="22"/>
      <c r="VAF13" s="22"/>
      <c r="VAG13" s="22"/>
      <c r="VAH13" s="22"/>
      <c r="VAI13" s="22"/>
      <c r="VAJ13" s="22"/>
      <c r="VAK13" s="22"/>
      <c r="VAL13" s="22"/>
      <c r="VAM13" s="22"/>
      <c r="VAN13" s="22"/>
      <c r="VAO13" s="22"/>
      <c r="VAP13" s="22"/>
      <c r="VAQ13" s="22"/>
      <c r="VAR13" s="22"/>
      <c r="VAS13" s="22"/>
      <c r="VAT13" s="22"/>
      <c r="VAU13" s="22"/>
      <c r="VAV13" s="22"/>
      <c r="VAW13" s="22"/>
      <c r="VAX13" s="22"/>
      <c r="VAY13" s="22"/>
      <c r="VAZ13" s="22"/>
      <c r="VBA13" s="22"/>
      <c r="VBB13" s="22"/>
      <c r="VBC13" s="22"/>
      <c r="VBD13" s="22"/>
      <c r="VBE13" s="22"/>
      <c r="VBF13" s="22"/>
      <c r="VBG13" s="22"/>
      <c r="VBH13" s="22"/>
      <c r="VBI13" s="22"/>
      <c r="VBJ13" s="22"/>
      <c r="VBK13" s="22"/>
      <c r="VBL13" s="22"/>
      <c r="VBM13" s="22"/>
      <c r="VBN13" s="22"/>
      <c r="VBO13" s="22"/>
      <c r="VBP13" s="22"/>
      <c r="VBQ13" s="22"/>
      <c r="VBR13" s="22"/>
      <c r="VBS13" s="22"/>
      <c r="VBT13" s="22"/>
      <c r="VBU13" s="22"/>
      <c r="VBV13" s="22"/>
      <c r="VBW13" s="22"/>
      <c r="VBX13" s="22"/>
      <c r="VBY13" s="22"/>
      <c r="VBZ13" s="22"/>
      <c r="VCA13" s="22"/>
      <c r="VCB13" s="22"/>
      <c r="VCC13" s="22"/>
      <c r="VCD13" s="22"/>
      <c r="VCE13" s="22"/>
      <c r="VCF13" s="22"/>
      <c r="VCG13" s="22"/>
      <c r="VCH13" s="22"/>
      <c r="VCI13" s="22"/>
      <c r="VCJ13" s="22"/>
      <c r="VCK13" s="22"/>
      <c r="VCL13" s="22"/>
      <c r="VCM13" s="22"/>
      <c r="VCN13" s="22"/>
      <c r="VCO13" s="22"/>
      <c r="VCP13" s="22"/>
      <c r="VCQ13" s="22"/>
      <c r="VCR13" s="22"/>
      <c r="VCS13" s="22"/>
      <c r="VCT13" s="22"/>
      <c r="VCU13" s="22"/>
      <c r="VCV13" s="22"/>
      <c r="VCW13" s="22"/>
      <c r="VCX13" s="22"/>
      <c r="VCY13" s="22"/>
      <c r="VCZ13" s="22"/>
      <c r="VDA13" s="22"/>
      <c r="VDB13" s="22"/>
      <c r="VDC13" s="22"/>
      <c r="VDD13" s="22"/>
      <c r="VDE13" s="22"/>
      <c r="VDF13" s="22"/>
      <c r="VDG13" s="22"/>
      <c r="VDH13" s="22"/>
      <c r="VDI13" s="22"/>
      <c r="VDJ13" s="22"/>
      <c r="VDK13" s="22"/>
      <c r="VDL13" s="22"/>
      <c r="VDM13" s="22"/>
      <c r="VDN13" s="22"/>
      <c r="VDO13" s="22"/>
      <c r="VDP13" s="22"/>
      <c r="VDQ13" s="22"/>
      <c r="VDR13" s="22"/>
      <c r="VDS13" s="22"/>
      <c r="VDT13" s="22"/>
      <c r="VDU13" s="22"/>
      <c r="VDV13" s="22"/>
      <c r="VDW13" s="22"/>
      <c r="VDX13" s="22"/>
      <c r="VDY13" s="22"/>
      <c r="VDZ13" s="22"/>
      <c r="VEA13" s="22"/>
      <c r="VEB13" s="22"/>
      <c r="VEC13" s="22"/>
      <c r="VED13" s="22"/>
      <c r="VEE13" s="22"/>
      <c r="VEF13" s="22"/>
      <c r="VEG13" s="22"/>
      <c r="VEH13" s="22"/>
      <c r="VEI13" s="22"/>
      <c r="VEJ13" s="22"/>
      <c r="VEK13" s="22"/>
      <c r="VEL13" s="22"/>
      <c r="VEM13" s="22"/>
      <c r="VEN13" s="22"/>
      <c r="VEO13" s="22"/>
      <c r="VEP13" s="22"/>
      <c r="VEQ13" s="22"/>
      <c r="VER13" s="22"/>
      <c r="VES13" s="22"/>
      <c r="VET13" s="22"/>
      <c r="VEU13" s="22"/>
      <c r="VEV13" s="22"/>
      <c r="VEW13" s="22"/>
      <c r="VEX13" s="22"/>
      <c r="VEY13" s="22"/>
      <c r="VEZ13" s="22"/>
      <c r="VFA13" s="22"/>
      <c r="VFB13" s="22"/>
      <c r="VFC13" s="22"/>
      <c r="VFD13" s="22"/>
      <c r="VFE13" s="22"/>
      <c r="VFF13" s="22"/>
      <c r="VFG13" s="22"/>
      <c r="VFH13" s="22"/>
      <c r="VFI13" s="22"/>
      <c r="VFJ13" s="22"/>
      <c r="VFK13" s="22"/>
      <c r="VFL13" s="22"/>
      <c r="VFM13" s="22"/>
      <c r="VFN13" s="22"/>
      <c r="VFO13" s="22"/>
      <c r="VFP13" s="22"/>
      <c r="VFQ13" s="22"/>
      <c r="VFR13" s="22"/>
      <c r="VFS13" s="22"/>
      <c r="VFT13" s="22"/>
      <c r="VFU13" s="22"/>
      <c r="VFV13" s="22"/>
      <c r="VFW13" s="22"/>
      <c r="VFX13" s="22"/>
      <c r="VFY13" s="22"/>
      <c r="VFZ13" s="22"/>
      <c r="VGA13" s="22"/>
      <c r="VGB13" s="22"/>
      <c r="VGC13" s="22"/>
      <c r="VGD13" s="22"/>
      <c r="VGE13" s="22"/>
      <c r="VGF13" s="22"/>
      <c r="VGG13" s="22"/>
      <c r="VGH13" s="22"/>
      <c r="VGI13" s="22"/>
      <c r="VGJ13" s="22"/>
      <c r="VGK13" s="22"/>
      <c r="VGL13" s="22"/>
      <c r="VGM13" s="22"/>
      <c r="VGN13" s="22"/>
      <c r="VGO13" s="22"/>
      <c r="VGP13" s="22"/>
      <c r="VGQ13" s="22"/>
      <c r="VGR13" s="22"/>
      <c r="VGS13" s="22"/>
      <c r="VGT13" s="22"/>
      <c r="VGU13" s="22"/>
      <c r="VGV13" s="22"/>
      <c r="VGW13" s="22"/>
      <c r="VGX13" s="22"/>
      <c r="VGY13" s="22"/>
      <c r="VGZ13" s="22"/>
      <c r="VHA13" s="22"/>
      <c r="VHB13" s="22"/>
      <c r="VHC13" s="22"/>
      <c r="VHD13" s="22"/>
      <c r="VHE13" s="22"/>
      <c r="VHF13" s="22"/>
      <c r="VHG13" s="22"/>
      <c r="VHH13" s="22"/>
      <c r="VHI13" s="22"/>
      <c r="VHJ13" s="22"/>
      <c r="VHK13" s="22"/>
      <c r="VHL13" s="22"/>
      <c r="VHM13" s="22"/>
      <c r="VHN13" s="22"/>
      <c r="VHO13" s="22"/>
      <c r="VHP13" s="22"/>
      <c r="VHQ13" s="22"/>
      <c r="VHR13" s="22"/>
      <c r="VHS13" s="22"/>
      <c r="VHT13" s="22"/>
      <c r="VHU13" s="22"/>
      <c r="VHV13" s="22"/>
      <c r="VHW13" s="22"/>
      <c r="VHX13" s="22"/>
      <c r="VHY13" s="22"/>
      <c r="VHZ13" s="22"/>
      <c r="VIA13" s="22"/>
      <c r="VIB13" s="22"/>
      <c r="VIC13" s="22"/>
      <c r="VID13" s="22"/>
      <c r="VIE13" s="22"/>
      <c r="VIF13" s="22"/>
      <c r="VIG13" s="22"/>
      <c r="VIH13" s="22"/>
      <c r="VII13" s="22"/>
      <c r="VIJ13" s="22"/>
      <c r="VIK13" s="22"/>
      <c r="VIL13" s="22"/>
      <c r="VIM13" s="22"/>
      <c r="VIN13" s="22"/>
      <c r="VIO13" s="22"/>
      <c r="VIP13" s="22"/>
      <c r="VIQ13" s="22"/>
      <c r="VIR13" s="22"/>
      <c r="VIS13" s="22"/>
      <c r="VIT13" s="22"/>
      <c r="VIU13" s="22"/>
      <c r="VIV13" s="22"/>
      <c r="VIW13" s="22"/>
      <c r="VIX13" s="22"/>
      <c r="VIY13" s="22"/>
      <c r="VIZ13" s="22"/>
      <c r="VJA13" s="22"/>
      <c r="VJB13" s="22"/>
      <c r="VJC13" s="22"/>
      <c r="VJD13" s="22"/>
      <c r="VJE13" s="22"/>
      <c r="VJF13" s="22"/>
      <c r="VJG13" s="22"/>
      <c r="VJH13" s="22"/>
      <c r="VJI13" s="22"/>
      <c r="VJJ13" s="22"/>
      <c r="VJK13" s="22"/>
      <c r="VJL13" s="22"/>
      <c r="VJM13" s="22"/>
      <c r="VJN13" s="22"/>
      <c r="VJO13" s="22"/>
      <c r="VJP13" s="22"/>
      <c r="VJQ13" s="22"/>
      <c r="VJR13" s="22"/>
      <c r="VJS13" s="22"/>
      <c r="VJT13" s="22"/>
      <c r="VJU13" s="22"/>
      <c r="VJV13" s="22"/>
      <c r="VJW13" s="22"/>
      <c r="VJX13" s="22"/>
      <c r="VJY13" s="22"/>
      <c r="VJZ13" s="22"/>
      <c r="VKA13" s="22"/>
      <c r="VKB13" s="22"/>
      <c r="VKC13" s="22"/>
      <c r="VKD13" s="22"/>
      <c r="VKE13" s="22"/>
      <c r="VKF13" s="22"/>
      <c r="VKG13" s="22"/>
      <c r="VKH13" s="22"/>
      <c r="VKI13" s="22"/>
      <c r="VKJ13" s="22"/>
      <c r="VKK13" s="22"/>
      <c r="VKL13" s="22"/>
      <c r="VKM13" s="22"/>
      <c r="VKN13" s="22"/>
      <c r="VKO13" s="22"/>
      <c r="VKP13" s="22"/>
      <c r="VKQ13" s="22"/>
      <c r="VKR13" s="22"/>
      <c r="VKS13" s="22"/>
      <c r="VKT13" s="22"/>
      <c r="VKU13" s="22"/>
      <c r="VKV13" s="22"/>
      <c r="VKW13" s="22"/>
      <c r="VKX13" s="22"/>
      <c r="VKY13" s="22"/>
      <c r="VKZ13" s="22"/>
      <c r="VLA13" s="22"/>
      <c r="VLB13" s="22"/>
      <c r="VLC13" s="22"/>
      <c r="VLD13" s="22"/>
      <c r="VLE13" s="22"/>
      <c r="VLF13" s="22"/>
      <c r="VLG13" s="22"/>
      <c r="VLH13" s="22"/>
      <c r="VLI13" s="22"/>
      <c r="VLJ13" s="22"/>
      <c r="VLK13" s="22"/>
      <c r="VLL13" s="22"/>
      <c r="VLM13" s="22"/>
      <c r="VLN13" s="22"/>
      <c r="VLO13" s="22"/>
      <c r="VLP13" s="22"/>
      <c r="VLQ13" s="22"/>
      <c r="VLR13" s="22"/>
      <c r="VLS13" s="22"/>
      <c r="VLT13" s="22"/>
      <c r="VLU13" s="22"/>
      <c r="VLV13" s="22"/>
      <c r="VLW13" s="22"/>
      <c r="VLX13" s="22"/>
      <c r="VLY13" s="22"/>
      <c r="VLZ13" s="22"/>
      <c r="VMA13" s="22"/>
      <c r="VMB13" s="22"/>
      <c r="VMC13" s="22"/>
      <c r="VMD13" s="22"/>
      <c r="VME13" s="22"/>
      <c r="VMF13" s="22"/>
      <c r="VMG13" s="22"/>
      <c r="VMH13" s="22"/>
      <c r="VMI13" s="22"/>
      <c r="VMJ13" s="22"/>
      <c r="VMK13" s="22"/>
      <c r="VML13" s="22"/>
      <c r="VMM13" s="22"/>
      <c r="VMN13" s="22"/>
      <c r="VMO13" s="22"/>
      <c r="VMP13" s="22"/>
      <c r="VMQ13" s="22"/>
      <c r="VMR13" s="22"/>
      <c r="VMS13" s="22"/>
      <c r="VMT13" s="22"/>
      <c r="VMU13" s="22"/>
      <c r="VMV13" s="22"/>
      <c r="VMW13" s="22"/>
      <c r="VMX13" s="22"/>
      <c r="VMY13" s="22"/>
      <c r="VMZ13" s="22"/>
      <c r="VNA13" s="22"/>
      <c r="VNB13" s="22"/>
      <c r="VNC13" s="22"/>
      <c r="VND13" s="22"/>
      <c r="VNE13" s="22"/>
      <c r="VNF13" s="22"/>
      <c r="VNG13" s="22"/>
      <c r="VNH13" s="22"/>
      <c r="VNI13" s="22"/>
      <c r="VNJ13" s="22"/>
      <c r="VNK13" s="22"/>
      <c r="VNL13" s="22"/>
      <c r="VNM13" s="22"/>
      <c r="VNN13" s="22"/>
      <c r="VNO13" s="22"/>
      <c r="VNP13" s="22"/>
      <c r="VNQ13" s="22"/>
      <c r="VNR13" s="22"/>
      <c r="VNS13" s="22"/>
      <c r="VNT13" s="22"/>
      <c r="VNU13" s="22"/>
      <c r="VNV13" s="22"/>
      <c r="VNW13" s="22"/>
      <c r="VNX13" s="22"/>
      <c r="VNY13" s="22"/>
      <c r="VNZ13" s="22"/>
      <c r="VOA13" s="22"/>
      <c r="VOB13" s="22"/>
      <c r="VOC13" s="22"/>
      <c r="VOD13" s="22"/>
      <c r="VOE13" s="22"/>
      <c r="VOF13" s="22"/>
      <c r="VOG13" s="22"/>
      <c r="VOH13" s="22"/>
      <c r="VOI13" s="22"/>
      <c r="VOJ13" s="22"/>
      <c r="VOK13" s="22"/>
      <c r="VOL13" s="22"/>
      <c r="VOM13" s="22"/>
      <c r="VON13" s="22"/>
      <c r="VOO13" s="22"/>
      <c r="VOP13" s="22"/>
      <c r="VOQ13" s="22"/>
      <c r="VOR13" s="22"/>
      <c r="VOS13" s="22"/>
      <c r="VOT13" s="22"/>
      <c r="VOU13" s="22"/>
      <c r="VOV13" s="22"/>
      <c r="VOW13" s="22"/>
      <c r="VOX13" s="22"/>
      <c r="VOY13" s="22"/>
      <c r="VOZ13" s="22"/>
      <c r="VPA13" s="22"/>
      <c r="VPB13" s="22"/>
      <c r="VPC13" s="22"/>
      <c r="VPD13" s="22"/>
      <c r="VPE13" s="22"/>
      <c r="VPF13" s="22"/>
      <c r="VPG13" s="22"/>
      <c r="VPH13" s="22"/>
      <c r="VPI13" s="22"/>
      <c r="VPJ13" s="22"/>
      <c r="VPK13" s="22"/>
      <c r="VPL13" s="22"/>
      <c r="VPM13" s="22"/>
      <c r="VPN13" s="22"/>
      <c r="VPO13" s="22"/>
      <c r="VPP13" s="22"/>
      <c r="VPQ13" s="22"/>
      <c r="VPR13" s="22"/>
      <c r="VPS13" s="22"/>
      <c r="VPT13" s="22"/>
      <c r="VPU13" s="22"/>
      <c r="VPV13" s="22"/>
      <c r="VPW13" s="22"/>
      <c r="VPX13" s="22"/>
      <c r="VPY13" s="22"/>
      <c r="VPZ13" s="22"/>
      <c r="VQA13" s="22"/>
      <c r="VQB13" s="22"/>
      <c r="VQC13" s="22"/>
      <c r="VQD13" s="22"/>
      <c r="VQE13" s="22"/>
      <c r="VQF13" s="22"/>
      <c r="VQG13" s="22"/>
      <c r="VQH13" s="22"/>
      <c r="VQI13" s="22"/>
      <c r="VQJ13" s="22"/>
      <c r="VQK13" s="22"/>
      <c r="VQL13" s="22"/>
      <c r="VQM13" s="22"/>
      <c r="VQN13" s="22"/>
      <c r="VQO13" s="22"/>
      <c r="VQP13" s="22"/>
      <c r="VQQ13" s="22"/>
      <c r="VQR13" s="22"/>
      <c r="VQS13" s="22"/>
      <c r="VQT13" s="22"/>
      <c r="VQU13" s="22"/>
      <c r="VQV13" s="22"/>
      <c r="VQW13" s="22"/>
      <c r="VQX13" s="22"/>
      <c r="VQY13" s="22"/>
      <c r="VQZ13" s="22"/>
      <c r="VRA13" s="22"/>
      <c r="VRB13" s="22"/>
      <c r="VRC13" s="22"/>
      <c r="VRD13" s="22"/>
      <c r="VRE13" s="22"/>
      <c r="VRF13" s="22"/>
      <c r="VRG13" s="22"/>
      <c r="VRH13" s="22"/>
      <c r="VRI13" s="22"/>
      <c r="VRJ13" s="22"/>
      <c r="VRK13" s="22"/>
      <c r="VRL13" s="22"/>
      <c r="VRM13" s="22"/>
      <c r="VRN13" s="22"/>
      <c r="VRO13" s="22"/>
      <c r="VRP13" s="22"/>
      <c r="VRQ13" s="22"/>
      <c r="VRR13" s="22"/>
      <c r="VRS13" s="22"/>
      <c r="VRT13" s="22"/>
      <c r="VRU13" s="22"/>
      <c r="VRV13" s="22"/>
      <c r="VRW13" s="22"/>
      <c r="VRX13" s="22"/>
      <c r="VRY13" s="22"/>
      <c r="VRZ13" s="22"/>
      <c r="VSA13" s="22"/>
      <c r="VSB13" s="22"/>
      <c r="VSC13" s="22"/>
      <c r="VSD13" s="22"/>
      <c r="VSE13" s="22"/>
      <c r="VSF13" s="22"/>
      <c r="VSG13" s="22"/>
      <c r="VSH13" s="22"/>
      <c r="VSI13" s="22"/>
      <c r="VSJ13" s="22"/>
      <c r="VSK13" s="22"/>
      <c r="VSL13" s="22"/>
      <c r="VSM13" s="22"/>
      <c r="VSN13" s="22"/>
      <c r="VSO13" s="22"/>
      <c r="VSP13" s="22"/>
      <c r="VSQ13" s="22"/>
      <c r="VSR13" s="22"/>
      <c r="VSS13" s="22"/>
      <c r="VST13" s="22"/>
      <c r="VSU13" s="22"/>
      <c r="VSV13" s="22"/>
      <c r="VSW13" s="22"/>
      <c r="VSX13" s="22"/>
      <c r="VSY13" s="22"/>
      <c r="VSZ13" s="22"/>
      <c r="VTA13" s="22"/>
      <c r="VTB13" s="22"/>
      <c r="VTC13" s="22"/>
      <c r="VTD13" s="22"/>
      <c r="VTE13" s="22"/>
      <c r="VTF13" s="22"/>
      <c r="VTG13" s="22"/>
      <c r="VTH13" s="22"/>
      <c r="VTI13" s="22"/>
      <c r="VTJ13" s="22"/>
      <c r="VTK13" s="22"/>
      <c r="VTL13" s="22"/>
      <c r="VTM13" s="22"/>
      <c r="VTN13" s="22"/>
      <c r="VTO13" s="22"/>
      <c r="VTP13" s="22"/>
      <c r="VTQ13" s="22"/>
      <c r="VTR13" s="22"/>
      <c r="VTS13" s="22"/>
      <c r="VTT13" s="22"/>
      <c r="VTU13" s="22"/>
      <c r="VTV13" s="22"/>
      <c r="VTW13" s="22"/>
      <c r="VTX13" s="22"/>
      <c r="VTY13" s="22"/>
      <c r="VTZ13" s="22"/>
      <c r="VUA13" s="22"/>
      <c r="VUB13" s="22"/>
      <c r="VUC13" s="22"/>
      <c r="VUD13" s="22"/>
      <c r="VUE13" s="22"/>
      <c r="VUF13" s="22"/>
      <c r="VUG13" s="22"/>
      <c r="VUH13" s="22"/>
      <c r="VUI13" s="22"/>
      <c r="VUJ13" s="22"/>
      <c r="VUK13" s="22"/>
      <c r="VUL13" s="22"/>
      <c r="VUM13" s="22"/>
      <c r="VUN13" s="22"/>
      <c r="VUO13" s="22"/>
      <c r="VUP13" s="22"/>
      <c r="VUQ13" s="22"/>
      <c r="VUR13" s="22"/>
      <c r="VUS13" s="22"/>
      <c r="VUT13" s="22"/>
      <c r="VUU13" s="22"/>
      <c r="VUV13" s="22"/>
      <c r="VUW13" s="22"/>
      <c r="VUX13" s="22"/>
      <c r="VUY13" s="22"/>
      <c r="VUZ13" s="22"/>
      <c r="VVA13" s="22"/>
      <c r="VVB13" s="22"/>
      <c r="VVC13" s="22"/>
      <c r="VVD13" s="22"/>
      <c r="VVE13" s="22"/>
      <c r="VVF13" s="22"/>
      <c r="VVG13" s="22"/>
      <c r="VVH13" s="22"/>
      <c r="VVI13" s="22"/>
      <c r="VVJ13" s="22"/>
      <c r="VVK13" s="22"/>
      <c r="VVL13" s="22"/>
      <c r="VVM13" s="22"/>
      <c r="VVN13" s="22"/>
      <c r="VVO13" s="22"/>
      <c r="VVP13" s="22"/>
      <c r="VVQ13" s="22"/>
      <c r="VVR13" s="22"/>
      <c r="VVS13" s="22"/>
      <c r="VVT13" s="22"/>
      <c r="VVU13" s="22"/>
      <c r="VVV13" s="22"/>
      <c r="VVW13" s="22"/>
      <c r="VVX13" s="22"/>
      <c r="VVY13" s="22"/>
      <c r="VVZ13" s="22"/>
      <c r="VWA13" s="22"/>
      <c r="VWB13" s="22"/>
      <c r="VWC13" s="22"/>
      <c r="VWD13" s="22"/>
      <c r="VWE13" s="22"/>
      <c r="VWF13" s="22"/>
      <c r="VWG13" s="22"/>
      <c r="VWH13" s="22"/>
      <c r="VWI13" s="22"/>
      <c r="VWJ13" s="22"/>
      <c r="VWK13" s="22"/>
      <c r="VWL13" s="22"/>
      <c r="VWM13" s="22"/>
      <c r="VWN13" s="22"/>
      <c r="VWO13" s="22"/>
      <c r="VWP13" s="22"/>
      <c r="VWQ13" s="22"/>
      <c r="VWR13" s="22"/>
      <c r="VWS13" s="22"/>
      <c r="VWT13" s="22"/>
      <c r="VWU13" s="22"/>
      <c r="VWV13" s="22"/>
      <c r="VWW13" s="22"/>
      <c r="VWX13" s="22"/>
      <c r="VWY13" s="22"/>
      <c r="VWZ13" s="22"/>
      <c r="VXA13" s="22"/>
      <c r="VXB13" s="22"/>
      <c r="VXC13" s="22"/>
      <c r="VXD13" s="22"/>
      <c r="VXE13" s="22"/>
      <c r="VXF13" s="22"/>
      <c r="VXG13" s="22"/>
      <c r="VXH13" s="22"/>
      <c r="VXI13" s="22"/>
      <c r="VXJ13" s="22"/>
      <c r="VXK13" s="22"/>
      <c r="VXL13" s="22"/>
      <c r="VXM13" s="22"/>
      <c r="VXN13" s="22"/>
      <c r="VXO13" s="22"/>
      <c r="VXP13" s="22"/>
      <c r="VXQ13" s="22"/>
      <c r="VXR13" s="22"/>
      <c r="VXS13" s="22"/>
      <c r="VXT13" s="22"/>
      <c r="VXU13" s="22"/>
      <c r="VXV13" s="22"/>
      <c r="VXW13" s="22"/>
      <c r="VXX13" s="22"/>
      <c r="VXY13" s="22"/>
      <c r="VXZ13" s="22"/>
      <c r="VYA13" s="22"/>
      <c r="VYB13" s="22"/>
      <c r="VYC13" s="22"/>
      <c r="VYD13" s="22"/>
      <c r="VYE13" s="22"/>
      <c r="VYF13" s="22"/>
      <c r="VYG13" s="22"/>
      <c r="VYH13" s="22"/>
      <c r="VYI13" s="22"/>
      <c r="VYJ13" s="22"/>
      <c r="VYK13" s="22"/>
      <c r="VYL13" s="22"/>
      <c r="VYM13" s="22"/>
      <c r="VYN13" s="22"/>
      <c r="VYO13" s="22"/>
      <c r="VYP13" s="22"/>
      <c r="VYQ13" s="22"/>
      <c r="VYR13" s="22"/>
      <c r="VYS13" s="22"/>
      <c r="VYT13" s="22"/>
      <c r="VYU13" s="22"/>
      <c r="VYV13" s="22"/>
      <c r="VYW13" s="22"/>
      <c r="VYX13" s="22"/>
      <c r="VYY13" s="22"/>
      <c r="VYZ13" s="22"/>
      <c r="VZA13" s="22"/>
      <c r="VZB13" s="22"/>
      <c r="VZC13" s="22"/>
      <c r="VZD13" s="22"/>
      <c r="VZE13" s="22"/>
      <c r="VZF13" s="22"/>
      <c r="VZG13" s="22"/>
      <c r="VZH13" s="22"/>
      <c r="VZI13" s="22"/>
      <c r="VZJ13" s="22"/>
      <c r="VZK13" s="22"/>
      <c r="VZL13" s="22"/>
      <c r="VZM13" s="22"/>
      <c r="VZN13" s="22"/>
      <c r="VZO13" s="22"/>
      <c r="VZP13" s="22"/>
      <c r="VZQ13" s="22"/>
      <c r="VZR13" s="22"/>
      <c r="VZS13" s="22"/>
      <c r="VZT13" s="22"/>
      <c r="VZU13" s="22"/>
      <c r="VZV13" s="22"/>
      <c r="VZW13" s="22"/>
      <c r="VZX13" s="22"/>
      <c r="VZY13" s="22"/>
      <c r="VZZ13" s="22"/>
      <c r="WAA13" s="22"/>
      <c r="WAB13" s="22"/>
      <c r="WAC13" s="22"/>
      <c r="WAD13" s="22"/>
      <c r="WAE13" s="22"/>
      <c r="WAF13" s="22"/>
      <c r="WAG13" s="22"/>
      <c r="WAH13" s="22"/>
      <c r="WAI13" s="22"/>
      <c r="WAJ13" s="22"/>
      <c r="WAK13" s="22"/>
      <c r="WAL13" s="22"/>
      <c r="WAM13" s="22"/>
      <c r="WAN13" s="22"/>
      <c r="WAO13" s="22"/>
      <c r="WAP13" s="22"/>
      <c r="WAQ13" s="22"/>
      <c r="WAR13" s="22"/>
      <c r="WAS13" s="22"/>
      <c r="WAT13" s="22"/>
      <c r="WAU13" s="22"/>
      <c r="WAV13" s="22"/>
      <c r="WAW13" s="22"/>
      <c r="WAX13" s="22"/>
      <c r="WAY13" s="22"/>
      <c r="WAZ13" s="22"/>
      <c r="WBA13" s="22"/>
      <c r="WBB13" s="22"/>
      <c r="WBC13" s="22"/>
      <c r="WBD13" s="22"/>
      <c r="WBE13" s="22"/>
      <c r="WBF13" s="22"/>
      <c r="WBG13" s="22"/>
      <c r="WBH13" s="22"/>
      <c r="WBI13" s="22"/>
      <c r="WBJ13" s="22"/>
      <c r="WBK13" s="22"/>
      <c r="WBL13" s="22"/>
      <c r="WBM13" s="22"/>
      <c r="WBN13" s="22"/>
      <c r="WBO13" s="22"/>
      <c r="WBP13" s="22"/>
      <c r="WBQ13" s="22"/>
      <c r="WBR13" s="22"/>
      <c r="WBS13" s="22"/>
      <c r="WBT13" s="22"/>
      <c r="WBU13" s="22"/>
      <c r="WBV13" s="22"/>
      <c r="WBW13" s="22"/>
      <c r="WBX13" s="22"/>
      <c r="WBY13" s="22"/>
      <c r="WBZ13" s="22"/>
      <c r="WCA13" s="22"/>
      <c r="WCB13" s="22"/>
      <c r="WCC13" s="22"/>
      <c r="WCD13" s="22"/>
      <c r="WCE13" s="22"/>
      <c r="WCF13" s="22"/>
      <c r="WCG13" s="22"/>
      <c r="WCH13" s="22"/>
      <c r="WCI13" s="22"/>
      <c r="WCJ13" s="22"/>
      <c r="WCK13" s="22"/>
      <c r="WCL13" s="22"/>
      <c r="WCM13" s="22"/>
      <c r="WCN13" s="22"/>
      <c r="WCO13" s="22"/>
      <c r="WCP13" s="22"/>
      <c r="WCQ13" s="22"/>
      <c r="WCR13" s="22"/>
      <c r="WCS13" s="22"/>
      <c r="WCT13" s="22"/>
      <c r="WCU13" s="22"/>
      <c r="WCV13" s="22"/>
      <c r="WCW13" s="22"/>
      <c r="WCX13" s="22"/>
      <c r="WCY13" s="22"/>
      <c r="WCZ13" s="22"/>
      <c r="WDA13" s="22"/>
      <c r="WDB13" s="22"/>
      <c r="WDC13" s="22"/>
      <c r="WDD13" s="22"/>
      <c r="WDE13" s="22"/>
      <c r="WDF13" s="22"/>
      <c r="WDG13" s="22"/>
      <c r="WDH13" s="22"/>
      <c r="WDI13" s="22"/>
      <c r="WDJ13" s="22"/>
      <c r="WDK13" s="22"/>
      <c r="WDL13" s="22"/>
      <c r="WDM13" s="22"/>
      <c r="WDN13" s="22"/>
      <c r="WDO13" s="22"/>
      <c r="WDP13" s="22"/>
      <c r="WDQ13" s="22"/>
      <c r="WDR13" s="22"/>
      <c r="WDS13" s="22"/>
      <c r="WDT13" s="22"/>
      <c r="WDU13" s="22"/>
      <c r="WDV13" s="22"/>
      <c r="WDW13" s="22"/>
      <c r="WDX13" s="22"/>
      <c r="WDY13" s="22"/>
      <c r="WDZ13" s="22"/>
      <c r="WEA13" s="22"/>
      <c r="WEB13" s="22"/>
      <c r="WEC13" s="22"/>
      <c r="WED13" s="22"/>
      <c r="WEE13" s="22"/>
      <c r="WEF13" s="22"/>
      <c r="WEG13" s="22"/>
      <c r="WEH13" s="22"/>
      <c r="WEI13" s="22"/>
      <c r="WEJ13" s="22"/>
      <c r="WEK13" s="22"/>
      <c r="WEL13" s="22"/>
      <c r="WEM13" s="22"/>
      <c r="WEN13" s="22"/>
      <c r="WEO13" s="22"/>
      <c r="WEP13" s="22"/>
      <c r="WEQ13" s="22"/>
      <c r="WER13" s="22"/>
      <c r="WES13" s="22"/>
      <c r="WET13" s="22"/>
      <c r="WEU13" s="22"/>
      <c r="WEV13" s="22"/>
      <c r="WEW13" s="22"/>
      <c r="WEX13" s="22"/>
      <c r="WEY13" s="22"/>
      <c r="WEZ13" s="22"/>
      <c r="WFA13" s="22"/>
      <c r="WFB13" s="22"/>
      <c r="WFC13" s="22"/>
      <c r="WFD13" s="22"/>
      <c r="WFE13" s="22"/>
      <c r="WFF13" s="22"/>
      <c r="WFG13" s="22"/>
      <c r="WFH13" s="22"/>
      <c r="WFI13" s="22"/>
      <c r="WFJ13" s="22"/>
      <c r="WFK13" s="22"/>
      <c r="WFL13" s="22"/>
      <c r="WFM13" s="22"/>
      <c r="WFN13" s="22"/>
      <c r="WFO13" s="22"/>
      <c r="WFP13" s="22"/>
      <c r="WFQ13" s="22"/>
      <c r="WFR13" s="22"/>
      <c r="WFS13" s="22"/>
      <c r="WFT13" s="22"/>
      <c r="WFU13" s="22"/>
      <c r="WFV13" s="22"/>
      <c r="WFW13" s="22"/>
      <c r="WFX13" s="22"/>
      <c r="WFY13" s="22"/>
      <c r="WFZ13" s="22"/>
      <c r="WGA13" s="22"/>
      <c r="WGB13" s="22"/>
      <c r="WGC13" s="22"/>
      <c r="WGD13" s="22"/>
      <c r="WGE13" s="22"/>
      <c r="WGF13" s="22"/>
      <c r="WGG13" s="22"/>
      <c r="WGH13" s="22"/>
      <c r="WGI13" s="22"/>
      <c r="WGJ13" s="22"/>
      <c r="WGK13" s="22"/>
      <c r="WGL13" s="22"/>
      <c r="WGM13" s="22"/>
      <c r="WGN13" s="22"/>
      <c r="WGO13" s="22"/>
      <c r="WGP13" s="22"/>
      <c r="WGQ13" s="22"/>
      <c r="WGR13" s="22"/>
      <c r="WGS13" s="22"/>
      <c r="WGT13" s="22"/>
      <c r="WGU13" s="22"/>
      <c r="WGV13" s="22"/>
      <c r="WGW13" s="22"/>
      <c r="WGX13" s="22"/>
      <c r="WGY13" s="22"/>
      <c r="WGZ13" s="22"/>
      <c r="WHA13" s="22"/>
      <c r="WHB13" s="22"/>
      <c r="WHC13" s="22"/>
      <c r="WHD13" s="22"/>
      <c r="WHE13" s="22"/>
      <c r="WHF13" s="22"/>
      <c r="WHG13" s="22"/>
      <c r="WHH13" s="22"/>
      <c r="WHI13" s="22"/>
      <c r="WHJ13" s="22"/>
      <c r="WHK13" s="22"/>
      <c r="WHL13" s="22"/>
      <c r="WHM13" s="22"/>
      <c r="WHN13" s="22"/>
      <c r="WHO13" s="22"/>
      <c r="WHP13" s="22"/>
      <c r="WHQ13" s="22"/>
      <c r="WHR13" s="22"/>
      <c r="WHS13" s="22"/>
      <c r="WHT13" s="22"/>
      <c r="WHU13" s="22"/>
      <c r="WHV13" s="22"/>
      <c r="WHW13" s="22"/>
      <c r="WHX13" s="22"/>
      <c r="WHY13" s="22"/>
      <c r="WHZ13" s="22"/>
      <c r="WIA13" s="22"/>
      <c r="WIB13" s="22"/>
      <c r="WIC13" s="22"/>
      <c r="WID13" s="22"/>
      <c r="WIE13" s="22"/>
      <c r="WIF13" s="22"/>
      <c r="WIG13" s="22"/>
      <c r="WIH13" s="22"/>
      <c r="WII13" s="22"/>
      <c r="WIJ13" s="22"/>
      <c r="WIK13" s="22"/>
      <c r="WIL13" s="22"/>
      <c r="WIM13" s="22"/>
      <c r="WIN13" s="22"/>
      <c r="WIO13" s="22"/>
      <c r="WIP13" s="22"/>
      <c r="WIQ13" s="22"/>
      <c r="WIR13" s="22"/>
      <c r="WIS13" s="22"/>
      <c r="WIT13" s="22"/>
      <c r="WIU13" s="22"/>
      <c r="WIV13" s="22"/>
      <c r="WIW13" s="22"/>
      <c r="WIX13" s="22"/>
      <c r="WIY13" s="22"/>
      <c r="WIZ13" s="22"/>
      <c r="WJA13" s="22"/>
      <c r="WJB13" s="22"/>
      <c r="WJC13" s="22"/>
      <c r="WJD13" s="22"/>
      <c r="WJE13" s="22"/>
      <c r="WJF13" s="22"/>
      <c r="WJG13" s="22"/>
      <c r="WJH13" s="22"/>
      <c r="WJI13" s="22"/>
      <c r="WJJ13" s="22"/>
      <c r="WJK13" s="22"/>
      <c r="WJL13" s="22"/>
      <c r="WJM13" s="22"/>
      <c r="WJN13" s="22"/>
      <c r="WJO13" s="22"/>
      <c r="WJP13" s="22"/>
      <c r="WJQ13" s="22"/>
      <c r="WJR13" s="22"/>
      <c r="WJS13" s="22"/>
      <c r="WJT13" s="22"/>
      <c r="WJU13" s="22"/>
      <c r="WJV13" s="22"/>
      <c r="WJW13" s="22"/>
      <c r="WJX13" s="22"/>
      <c r="WJY13" s="22"/>
      <c r="WJZ13" s="22"/>
      <c r="WKA13" s="22"/>
      <c r="WKB13" s="22"/>
      <c r="WKC13" s="22"/>
      <c r="WKD13" s="22"/>
      <c r="WKE13" s="22"/>
      <c r="WKF13" s="22"/>
      <c r="WKG13" s="22"/>
      <c r="WKH13" s="22"/>
      <c r="WKI13" s="22"/>
      <c r="WKJ13" s="22"/>
      <c r="WKK13" s="22"/>
      <c r="WKL13" s="22"/>
      <c r="WKM13" s="22"/>
      <c r="WKN13" s="22"/>
      <c r="WKO13" s="22"/>
      <c r="WKP13" s="22"/>
      <c r="WKQ13" s="22"/>
      <c r="WKR13" s="22"/>
      <c r="WKS13" s="22"/>
      <c r="WKT13" s="22"/>
      <c r="WKU13" s="22"/>
      <c r="WKV13" s="22"/>
      <c r="WKW13" s="22"/>
      <c r="WKX13" s="22"/>
      <c r="WKY13" s="22"/>
      <c r="WKZ13" s="22"/>
      <c r="WLA13" s="22"/>
      <c r="WLB13" s="22"/>
      <c r="WLC13" s="22"/>
      <c r="WLD13" s="22"/>
      <c r="WLE13" s="22"/>
      <c r="WLF13" s="22"/>
      <c r="WLG13" s="22"/>
      <c r="WLH13" s="22"/>
      <c r="WLI13" s="22"/>
      <c r="WLJ13" s="22"/>
      <c r="WLK13" s="22"/>
      <c r="WLL13" s="22"/>
      <c r="WLM13" s="22"/>
      <c r="WLN13" s="22"/>
      <c r="WLO13" s="22"/>
      <c r="WLP13" s="22"/>
      <c r="WLQ13" s="22"/>
      <c r="WLR13" s="22"/>
      <c r="WLS13" s="22"/>
      <c r="WLT13" s="22"/>
      <c r="WLU13" s="22"/>
      <c r="WLV13" s="22"/>
      <c r="WLW13" s="22"/>
      <c r="WLX13" s="22"/>
      <c r="WLY13" s="22"/>
      <c r="WLZ13" s="22"/>
      <c r="WMA13" s="22"/>
      <c r="WMB13" s="22"/>
      <c r="WMC13" s="22"/>
      <c r="WMD13" s="22"/>
      <c r="WME13" s="22"/>
      <c r="WMF13" s="22"/>
      <c r="WMG13" s="22"/>
      <c r="WMH13" s="22"/>
      <c r="WMI13" s="22"/>
      <c r="WMJ13" s="22"/>
      <c r="WMK13" s="22"/>
      <c r="WML13" s="22"/>
      <c r="WMM13" s="22"/>
      <c r="WMN13" s="22"/>
      <c r="WMO13" s="22"/>
      <c r="WMP13" s="22"/>
      <c r="WMQ13" s="22"/>
      <c r="WMR13" s="22"/>
      <c r="WMS13" s="22"/>
      <c r="WMT13" s="22"/>
      <c r="WMU13" s="22"/>
      <c r="WMV13" s="22"/>
      <c r="WMW13" s="22"/>
      <c r="WMX13" s="22"/>
      <c r="WMY13" s="22"/>
      <c r="WMZ13" s="22"/>
      <c r="WNA13" s="22"/>
      <c r="WNB13" s="22"/>
      <c r="WNC13" s="22"/>
      <c r="WND13" s="22"/>
      <c r="WNE13" s="22"/>
      <c r="WNF13" s="22"/>
      <c r="WNG13" s="22"/>
      <c r="WNH13" s="22"/>
      <c r="WNI13" s="22"/>
      <c r="WNJ13" s="22"/>
      <c r="WNK13" s="22"/>
      <c r="WNL13" s="22"/>
      <c r="WNM13" s="22"/>
      <c r="WNN13" s="22"/>
      <c r="WNO13" s="22"/>
      <c r="WNP13" s="22"/>
      <c r="WNQ13" s="22"/>
      <c r="WNR13" s="22"/>
      <c r="WNS13" s="22"/>
      <c r="WNT13" s="22"/>
      <c r="WNU13" s="22"/>
      <c r="WNV13" s="22"/>
      <c r="WNW13" s="22"/>
      <c r="WNX13" s="22"/>
      <c r="WNY13" s="22"/>
      <c r="WNZ13" s="22"/>
      <c r="WOA13" s="22"/>
      <c r="WOB13" s="22"/>
      <c r="WOC13" s="22"/>
      <c r="WOD13" s="22"/>
      <c r="WOE13" s="22"/>
      <c r="WOF13" s="22"/>
      <c r="WOG13" s="22"/>
      <c r="WOH13" s="22"/>
      <c r="WOI13" s="22"/>
      <c r="WOJ13" s="22"/>
      <c r="WOK13" s="22"/>
      <c r="WOL13" s="22"/>
      <c r="WOM13" s="22"/>
      <c r="WON13" s="22"/>
      <c r="WOO13" s="22"/>
      <c r="WOP13" s="22"/>
      <c r="WOQ13" s="22"/>
      <c r="WOR13" s="22"/>
      <c r="WOS13" s="22"/>
      <c r="WOT13" s="22"/>
      <c r="WOU13" s="22"/>
      <c r="WOV13" s="22"/>
      <c r="WOW13" s="22"/>
      <c r="WOX13" s="22"/>
      <c r="WOY13" s="22"/>
      <c r="WOZ13" s="22"/>
      <c r="WPA13" s="22"/>
      <c r="WPB13" s="22"/>
      <c r="WPC13" s="22"/>
      <c r="WPD13" s="22"/>
      <c r="WPE13" s="22"/>
      <c r="WPF13" s="22"/>
      <c r="WPG13" s="22"/>
      <c r="WPH13" s="22"/>
      <c r="WPI13" s="22"/>
      <c r="WPJ13" s="22"/>
      <c r="WPK13" s="22"/>
      <c r="WPL13" s="22"/>
      <c r="WPM13" s="22"/>
      <c r="WPN13" s="22"/>
      <c r="WPO13" s="22"/>
      <c r="WPP13" s="22"/>
      <c r="WPQ13" s="22"/>
      <c r="WPR13" s="22"/>
      <c r="WPS13" s="22"/>
      <c r="WPT13" s="22"/>
      <c r="WPU13" s="22"/>
      <c r="WPV13" s="22"/>
      <c r="WPW13" s="22"/>
      <c r="WPX13" s="22"/>
      <c r="WPY13" s="22"/>
      <c r="WPZ13" s="22"/>
      <c r="WQA13" s="22"/>
      <c r="WQB13" s="22"/>
      <c r="WQC13" s="22"/>
      <c r="WQD13" s="22"/>
      <c r="WQE13" s="22"/>
      <c r="WQF13" s="22"/>
      <c r="WQG13" s="22"/>
      <c r="WQH13" s="22"/>
      <c r="WQI13" s="22"/>
      <c r="WQJ13" s="22"/>
      <c r="WQK13" s="22"/>
      <c r="WQL13" s="22"/>
      <c r="WQM13" s="22"/>
      <c r="WQN13" s="22"/>
      <c r="WQO13" s="22"/>
      <c r="WQP13" s="22"/>
      <c r="WQQ13" s="22"/>
      <c r="WQR13" s="22"/>
      <c r="WQS13" s="22"/>
      <c r="WQT13" s="22"/>
      <c r="WQU13" s="22"/>
      <c r="WQV13" s="22"/>
      <c r="WQW13" s="22"/>
      <c r="WQX13" s="22"/>
      <c r="WQY13" s="22"/>
      <c r="WQZ13" s="22"/>
      <c r="WRA13" s="22"/>
      <c r="WRB13" s="22"/>
      <c r="WRC13" s="22"/>
      <c r="WRD13" s="22"/>
      <c r="WRE13" s="22"/>
      <c r="WRF13" s="22"/>
      <c r="WRG13" s="22"/>
      <c r="WRH13" s="22"/>
      <c r="WRI13" s="22"/>
      <c r="WRJ13" s="22"/>
      <c r="WRK13" s="22"/>
      <c r="WRL13" s="22"/>
      <c r="WRM13" s="22"/>
      <c r="WRN13" s="22"/>
      <c r="WRO13" s="22"/>
      <c r="WRP13" s="22"/>
      <c r="WRQ13" s="22"/>
      <c r="WRR13" s="22"/>
      <c r="WRS13" s="22"/>
      <c r="WRT13" s="22"/>
      <c r="WRU13" s="22"/>
      <c r="WRV13" s="22"/>
      <c r="WRW13" s="22"/>
      <c r="WRX13" s="22"/>
      <c r="WRY13" s="22"/>
      <c r="WRZ13" s="22"/>
      <c r="WSA13" s="22"/>
      <c r="WSB13" s="22"/>
      <c r="WSC13" s="22"/>
      <c r="WSD13" s="22"/>
      <c r="WSE13" s="22"/>
      <c r="WSF13" s="22"/>
      <c r="WSG13" s="22"/>
      <c r="WSH13" s="22"/>
      <c r="WSI13" s="22"/>
      <c r="WSJ13" s="22"/>
      <c r="WSK13" s="22"/>
      <c r="WSL13" s="22"/>
      <c r="WSM13" s="22"/>
      <c r="WSN13" s="22"/>
      <c r="WSO13" s="22"/>
      <c r="WSP13" s="22"/>
      <c r="WSQ13" s="22"/>
      <c r="WSR13" s="22"/>
      <c r="WSS13" s="22"/>
      <c r="WST13" s="22"/>
      <c r="WSU13" s="22"/>
      <c r="WSV13" s="22"/>
      <c r="WSW13" s="22"/>
      <c r="WSX13" s="22"/>
      <c r="WSY13" s="22"/>
      <c r="WSZ13" s="22"/>
      <c r="WTA13" s="22"/>
      <c r="WTB13" s="22"/>
      <c r="WTC13" s="22"/>
      <c r="WTD13" s="22"/>
      <c r="WTE13" s="22"/>
      <c r="WTF13" s="22"/>
      <c r="WTG13" s="22"/>
      <c r="WTH13" s="22"/>
      <c r="WTI13" s="22"/>
      <c r="WTJ13" s="22"/>
      <c r="WTK13" s="22"/>
      <c r="WTL13" s="22"/>
      <c r="WTM13" s="22"/>
      <c r="WTN13" s="22"/>
      <c r="WTO13" s="22"/>
      <c r="WTP13" s="22"/>
      <c r="WTQ13" s="22"/>
      <c r="WTR13" s="22"/>
      <c r="WTS13" s="22"/>
      <c r="WTT13" s="22"/>
      <c r="WTU13" s="22"/>
      <c r="WTV13" s="22"/>
      <c r="WTW13" s="22"/>
      <c r="WTX13" s="22"/>
      <c r="WTY13" s="22"/>
      <c r="WTZ13" s="22"/>
      <c r="WUA13" s="22"/>
      <c r="WUB13" s="22"/>
      <c r="WUC13" s="22"/>
      <c r="WUD13" s="22"/>
      <c r="WUE13" s="22"/>
      <c r="WUF13" s="22"/>
      <c r="WUG13" s="22"/>
      <c r="WUH13" s="22"/>
      <c r="WUI13" s="22"/>
      <c r="WUJ13" s="22"/>
      <c r="WUK13" s="22"/>
      <c r="WUL13" s="22"/>
      <c r="WUM13" s="22"/>
      <c r="WUN13" s="22"/>
      <c r="WUO13" s="22"/>
      <c r="WUP13" s="22"/>
      <c r="WUQ13" s="22"/>
      <c r="WUR13" s="22"/>
      <c r="WUS13" s="22"/>
      <c r="WUT13" s="22"/>
      <c r="WUU13" s="22"/>
      <c r="WUV13" s="22"/>
      <c r="WUW13" s="22"/>
      <c r="WUX13" s="22"/>
      <c r="WUY13" s="22"/>
      <c r="WUZ13" s="22"/>
      <c r="WVA13" s="22"/>
      <c r="WVB13" s="22"/>
      <c r="WVC13" s="22"/>
      <c r="WVD13" s="22"/>
      <c r="WVE13" s="22"/>
      <c r="WVF13" s="22"/>
      <c r="WVG13" s="22"/>
      <c r="WVH13" s="22"/>
      <c r="WVI13" s="22"/>
      <c r="WVJ13" s="22"/>
      <c r="WVK13" s="22"/>
      <c r="WVL13" s="22"/>
      <c r="WVM13" s="22"/>
      <c r="WVN13" s="22"/>
      <c r="WVO13" s="22"/>
      <c r="WVP13" s="22"/>
      <c r="WVQ13" s="22"/>
      <c r="WVR13" s="22"/>
      <c r="WVS13" s="22"/>
      <c r="WVT13" s="22"/>
      <c r="WVU13" s="22"/>
      <c r="WVV13" s="22"/>
      <c r="WVW13" s="22"/>
      <c r="WVX13" s="22"/>
      <c r="WVY13" s="22"/>
      <c r="WVZ13" s="22"/>
      <c r="WWA13" s="22"/>
      <c r="WWB13" s="22"/>
      <c r="WWC13" s="22"/>
      <c r="WWD13" s="22"/>
      <c r="WWE13" s="22"/>
      <c r="WWF13" s="22"/>
      <c r="WWG13" s="22"/>
      <c r="WWH13" s="22"/>
      <c r="WWI13" s="22"/>
      <c r="WWJ13" s="22"/>
      <c r="WWK13" s="22"/>
      <c r="WWL13" s="22"/>
      <c r="WWM13" s="22"/>
      <c r="WWN13" s="22"/>
      <c r="WWO13" s="22"/>
      <c r="WWP13" s="22"/>
      <c r="WWQ13" s="22"/>
      <c r="WWR13" s="22"/>
      <c r="WWS13" s="22"/>
      <c r="WWT13" s="22"/>
      <c r="WWU13" s="22"/>
      <c r="WWV13" s="22"/>
      <c r="WWW13" s="22"/>
      <c r="WWX13" s="22"/>
      <c r="WWY13" s="22"/>
      <c r="WWZ13" s="22"/>
      <c r="WXA13" s="22"/>
      <c r="WXB13" s="22"/>
      <c r="WXC13" s="22"/>
      <c r="WXD13" s="22"/>
      <c r="WXE13" s="22"/>
      <c r="WXF13" s="22"/>
      <c r="WXG13" s="22"/>
      <c r="WXH13" s="22"/>
      <c r="WXI13" s="22"/>
      <c r="WXJ13" s="22"/>
      <c r="WXK13" s="22"/>
      <c r="WXL13" s="22"/>
      <c r="WXM13" s="22"/>
      <c r="WXN13" s="22"/>
      <c r="WXO13" s="22"/>
      <c r="WXP13" s="22"/>
      <c r="WXQ13" s="22"/>
      <c r="WXR13" s="22"/>
      <c r="WXS13" s="22"/>
      <c r="WXT13" s="22"/>
      <c r="WXU13" s="22"/>
      <c r="WXV13" s="22"/>
      <c r="WXW13" s="22"/>
      <c r="WXX13" s="22"/>
      <c r="WXY13" s="22"/>
      <c r="WXZ13" s="22"/>
      <c r="WYA13" s="22"/>
      <c r="WYB13" s="22"/>
      <c r="WYC13" s="22"/>
      <c r="WYD13" s="22"/>
      <c r="WYE13" s="22"/>
      <c r="WYF13" s="22"/>
      <c r="WYG13" s="22"/>
      <c r="WYH13" s="22"/>
      <c r="WYI13" s="22"/>
      <c r="WYJ13" s="22"/>
      <c r="WYK13" s="22"/>
      <c r="WYL13" s="22"/>
      <c r="WYM13" s="22"/>
      <c r="WYN13" s="22"/>
      <c r="WYO13" s="22"/>
      <c r="WYP13" s="22"/>
      <c r="WYQ13" s="22"/>
      <c r="WYR13" s="22"/>
      <c r="WYS13" s="22"/>
      <c r="WYT13" s="22"/>
      <c r="WYU13" s="22"/>
      <c r="WYV13" s="22"/>
      <c r="WYW13" s="22"/>
      <c r="WYX13" s="22"/>
      <c r="WYY13" s="22"/>
      <c r="WYZ13" s="22"/>
      <c r="WZA13" s="22"/>
      <c r="WZB13" s="22"/>
      <c r="WZC13" s="22"/>
      <c r="WZD13" s="22"/>
      <c r="WZE13" s="22"/>
      <c r="WZF13" s="22"/>
      <c r="WZG13" s="22"/>
      <c r="WZH13" s="22"/>
      <c r="WZI13" s="22"/>
      <c r="WZJ13" s="22"/>
      <c r="WZK13" s="22"/>
      <c r="WZL13" s="22"/>
      <c r="WZM13" s="22"/>
      <c r="WZN13" s="22"/>
      <c r="WZO13" s="22"/>
      <c r="WZP13" s="22"/>
      <c r="WZQ13" s="22"/>
      <c r="WZR13" s="22"/>
      <c r="WZS13" s="22"/>
      <c r="WZT13" s="22"/>
      <c r="WZU13" s="22"/>
      <c r="WZV13" s="22"/>
      <c r="WZW13" s="22"/>
      <c r="WZX13" s="22"/>
      <c r="WZY13" s="22"/>
      <c r="WZZ13" s="22"/>
      <c r="XAA13" s="22"/>
      <c r="XAB13" s="22"/>
      <c r="XAC13" s="22"/>
      <c r="XAD13" s="22"/>
      <c r="XAE13" s="22"/>
      <c r="XAF13" s="22"/>
      <c r="XAG13" s="22"/>
      <c r="XAH13" s="22"/>
      <c r="XAI13" s="22"/>
      <c r="XAJ13" s="22"/>
      <c r="XAK13" s="22"/>
      <c r="XAL13" s="22"/>
      <c r="XAM13" s="22"/>
      <c r="XAN13" s="22"/>
      <c r="XAO13" s="22"/>
      <c r="XAP13" s="22"/>
      <c r="XAQ13" s="22"/>
      <c r="XAR13" s="22"/>
      <c r="XAS13" s="22"/>
      <c r="XAT13" s="22"/>
      <c r="XAU13" s="22"/>
      <c r="XAV13" s="22"/>
      <c r="XAW13" s="22"/>
      <c r="XAX13" s="22"/>
      <c r="XAY13" s="22"/>
      <c r="XAZ13" s="22"/>
      <c r="XBA13" s="22"/>
      <c r="XBB13" s="22"/>
      <c r="XBC13" s="22"/>
      <c r="XBD13" s="22"/>
      <c r="XBE13" s="22"/>
      <c r="XBF13" s="22"/>
      <c r="XBG13" s="22"/>
      <c r="XBH13" s="22"/>
      <c r="XBI13" s="22"/>
      <c r="XBJ13" s="22"/>
      <c r="XBK13" s="22"/>
      <c r="XBL13" s="22"/>
      <c r="XBM13" s="22"/>
      <c r="XBN13" s="22"/>
      <c r="XBO13" s="22"/>
      <c r="XBP13" s="22"/>
      <c r="XBQ13" s="22"/>
      <c r="XBR13" s="22"/>
      <c r="XBS13" s="22"/>
      <c r="XBT13" s="22"/>
      <c r="XBU13" s="22"/>
      <c r="XBV13" s="22"/>
      <c r="XBW13" s="22"/>
      <c r="XBX13" s="22"/>
      <c r="XBY13" s="22"/>
      <c r="XBZ13" s="22"/>
      <c r="XCA13" s="22"/>
      <c r="XCB13" s="22"/>
      <c r="XCC13" s="22"/>
      <c r="XCD13" s="22"/>
      <c r="XCE13" s="22"/>
      <c r="XCF13" s="22"/>
      <c r="XCG13" s="22"/>
      <c r="XCH13" s="22"/>
      <c r="XCI13" s="22"/>
      <c r="XCJ13" s="22"/>
      <c r="XCK13" s="22"/>
      <c r="XCL13" s="22"/>
      <c r="XCM13" s="22"/>
      <c r="XCN13" s="22"/>
      <c r="XCO13" s="22"/>
      <c r="XCP13" s="22"/>
      <c r="XCQ13" s="22"/>
      <c r="XCR13" s="22"/>
      <c r="XCS13" s="22"/>
      <c r="XCT13" s="22"/>
      <c r="XCU13" s="22"/>
      <c r="XCV13" s="22"/>
      <c r="XCW13" s="22"/>
      <c r="XCX13" s="22"/>
      <c r="XCY13" s="22"/>
      <c r="XCZ13" s="22"/>
      <c r="XDA13" s="22"/>
      <c r="XDB13" s="22"/>
      <c r="XDC13" s="22"/>
      <c r="XDD13" s="22"/>
      <c r="XDE13" s="22"/>
      <c r="XDF13" s="22"/>
      <c r="XDG13" s="22"/>
      <c r="XDH13" s="22"/>
      <c r="XDI13" s="22"/>
      <c r="XDJ13" s="22"/>
      <c r="XDK13" s="22"/>
      <c r="XDL13" s="22"/>
      <c r="XDM13" s="22"/>
      <c r="XDN13" s="22"/>
      <c r="XDO13" s="22"/>
      <c r="XDP13" s="22"/>
      <c r="XDQ13" s="22"/>
      <c r="XDR13" s="22"/>
      <c r="XDS13" s="22"/>
      <c r="XDT13" s="22"/>
      <c r="XDU13" s="22"/>
      <c r="XDV13" s="22"/>
      <c r="XDW13" s="22"/>
      <c r="XDX13" s="22"/>
      <c r="XDY13" s="22"/>
      <c r="XDZ13" s="22"/>
      <c r="XEA13" s="22"/>
      <c r="XEB13" s="22"/>
      <c r="XEC13" s="22"/>
      <c r="XED13" s="22"/>
      <c r="XEE13" s="22"/>
      <c r="XEF13" s="22"/>
      <c r="XEG13" s="22"/>
      <c r="XEH13" s="22"/>
      <c r="XEI13" s="22"/>
      <c r="XEJ13" s="22"/>
      <c r="XEK13" s="22"/>
      <c r="XEL13" s="22"/>
      <c r="XEM13" s="22"/>
      <c r="XEN13" s="22"/>
      <c r="XEO13" s="22"/>
      <c r="XEP13" s="22"/>
      <c r="XEQ13" s="22"/>
      <c r="XER13" s="22"/>
      <c r="XES13" s="22"/>
      <c r="XET13" s="22"/>
      <c r="XEU13" s="22"/>
      <c r="XEV13" s="22"/>
      <c r="XEW13" s="22"/>
      <c r="XEX13" s="22"/>
      <c r="XEY13" s="22"/>
      <c r="XEZ13" s="22"/>
      <c r="XFA13" s="22"/>
      <c r="XFB13" s="22"/>
      <c r="XFC13" s="22"/>
      <c r="XFD13" s="22"/>
    </row>
    <row r="14" spans="1:16384" s="22" customFormat="1" x14ac:dyDescent="0.25">
      <c r="A14" s="28" t="s">
        <v>4</v>
      </c>
      <c r="B14" s="51" t="s">
        <v>642</v>
      </c>
      <c r="C14" s="18"/>
      <c r="D14" s="18"/>
      <c r="E14" s="18"/>
      <c r="F14" s="18"/>
      <c r="G14" s="18"/>
      <c r="H14" s="18"/>
      <c r="I14" s="19"/>
      <c r="J14" s="48"/>
      <c r="K14"/>
      <c r="L14" s="1" t="s">
        <v>637</v>
      </c>
    </row>
    <row r="15" spans="1:16384" s="22" customFormat="1" ht="15.75" thickBot="1" x14ac:dyDescent="0.3">
      <c r="A15" s="9">
        <f>INDEX('Point Grid'!$C$8:$I$32,MATCH($A$1,'Point Grid'!$A$8:$A$32,0),MATCH(A14,'Point Grid'!$C$7:$I$7,0))</f>
        <v>0.5</v>
      </c>
      <c r="B15" s="18"/>
      <c r="C15" s="18"/>
      <c r="D15" s="18"/>
      <c r="E15" s="18"/>
      <c r="F15" s="18"/>
      <c r="G15" s="18"/>
      <c r="H15" s="18"/>
      <c r="I15" s="19"/>
      <c r="J15" s="48"/>
      <c r="K15"/>
      <c r="L15" s="101" t="s">
        <v>638</v>
      </c>
    </row>
    <row r="16" spans="1:16384" s="22" customFormat="1" ht="15.75" thickBot="1" x14ac:dyDescent="0.3">
      <c r="A16" s="5"/>
      <c r="B16" s="51"/>
      <c r="C16" s="18"/>
      <c r="D16" s="18"/>
      <c r="E16" s="18"/>
      <c r="F16" s="18"/>
      <c r="G16" s="18"/>
      <c r="H16" s="18"/>
      <c r="I16" s="19"/>
      <c r="J16" s="48"/>
      <c r="K16"/>
      <c r="L16" s="101" t="s">
        <v>639</v>
      </c>
    </row>
    <row r="17" spans="1:16384" s="22" customFormat="1" x14ac:dyDescent="0.25">
      <c r="A17" s="38"/>
      <c r="B17" s="18"/>
      <c r="C17" s="18"/>
      <c r="D17" s="18"/>
      <c r="E17" s="18"/>
      <c r="F17" s="18"/>
      <c r="G17" s="18"/>
      <c r="H17" s="18"/>
      <c r="I17" s="19"/>
      <c r="J17" s="48"/>
      <c r="K17"/>
      <c r="L17" s="101" t="s">
        <v>640</v>
      </c>
    </row>
    <row r="18" spans="1:16384" s="22" customFormat="1" x14ac:dyDescent="0.25">
      <c r="A18" s="28" t="s">
        <v>5</v>
      </c>
      <c r="B18" s="18" t="s">
        <v>645</v>
      </c>
      <c r="C18" s="18"/>
      <c r="D18" s="18"/>
      <c r="E18" s="18"/>
      <c r="F18" s="18"/>
      <c r="G18" s="18"/>
      <c r="H18" s="18"/>
      <c r="I18" s="19"/>
      <c r="J18" s="48"/>
      <c r="K18"/>
      <c r="L18" s="101" t="s">
        <v>641</v>
      </c>
    </row>
    <row r="19" spans="1:16384" s="22" customFormat="1" ht="15.75" thickBot="1" x14ac:dyDescent="0.3">
      <c r="A19" s="9">
        <f>INDEX('Point Grid'!$C$8:$I$32,MATCH($A$1,'Point Grid'!$A$8:$A$32,0),MATCH(A18,'Point Grid'!$C$7:$I$7,0))</f>
        <v>0.5</v>
      </c>
      <c r="B19" s="51"/>
      <c r="C19" s="18"/>
      <c r="D19" s="18"/>
      <c r="E19" s="18"/>
      <c r="F19" s="18"/>
      <c r="G19" s="18"/>
      <c r="H19" s="18"/>
      <c r="I19" s="19"/>
      <c r="J19" s="48"/>
    </row>
    <row r="20" spans="1:16384" s="22" customFormat="1" ht="15.75" thickBot="1" x14ac:dyDescent="0.3">
      <c r="A20" s="5"/>
      <c r="B20" s="51"/>
      <c r="C20" s="18"/>
      <c r="D20" s="18"/>
      <c r="E20" s="18"/>
      <c r="F20" s="18"/>
      <c r="G20" s="18"/>
      <c r="H20" s="18"/>
      <c r="I20" s="19"/>
      <c r="J20" s="48"/>
      <c r="K20" s="233" t="s">
        <v>4</v>
      </c>
      <c r="L20" s="101" t="s">
        <v>644</v>
      </c>
    </row>
    <row r="21" spans="1:16384" s="22" customFormat="1" ht="15.75" thickBot="1" x14ac:dyDescent="0.3">
      <c r="A21" s="25"/>
      <c r="B21" s="49"/>
      <c r="C21" s="49"/>
      <c r="D21" s="49"/>
      <c r="E21" s="49"/>
      <c r="F21" s="49"/>
      <c r="G21" s="49"/>
      <c r="H21" s="49"/>
      <c r="I21" s="50"/>
      <c r="J21" s="48"/>
      <c r="K21"/>
      <c r="L21" s="101" t="s">
        <v>643</v>
      </c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  <c r="JK21" s="29"/>
      <c r="JL21" s="29"/>
      <c r="JM21" s="29"/>
      <c r="JN21" s="29"/>
      <c r="JO21" s="29"/>
      <c r="JP21" s="29"/>
      <c r="JQ21" s="29"/>
      <c r="JR21" s="29"/>
      <c r="JS21" s="29"/>
      <c r="JT21" s="29"/>
      <c r="JU21" s="29"/>
      <c r="JV21" s="29"/>
      <c r="JW21" s="29"/>
      <c r="JX21" s="29"/>
      <c r="JY21" s="29"/>
      <c r="JZ21" s="29"/>
      <c r="KA21" s="29"/>
      <c r="KB21" s="29"/>
      <c r="KC21" s="29"/>
      <c r="KD21" s="29"/>
      <c r="KE21" s="29"/>
      <c r="KF21" s="29"/>
      <c r="KG21" s="29"/>
      <c r="KH21" s="29"/>
      <c r="KI21" s="29"/>
      <c r="KJ21" s="29"/>
      <c r="KK21" s="29"/>
      <c r="KL21" s="29"/>
      <c r="KM21" s="29"/>
      <c r="KN21" s="29"/>
      <c r="KO21" s="29"/>
      <c r="KP21" s="29"/>
      <c r="KQ21" s="29"/>
      <c r="KR21" s="29"/>
      <c r="KS21" s="29"/>
      <c r="KT21" s="29"/>
      <c r="KU21" s="29"/>
      <c r="KV21" s="29"/>
      <c r="KW21" s="29"/>
      <c r="KX21" s="29"/>
      <c r="KY21" s="29"/>
      <c r="KZ21" s="29"/>
      <c r="LA21" s="29"/>
      <c r="LB21" s="29"/>
      <c r="LC21" s="29"/>
      <c r="LD21" s="29"/>
      <c r="LE21" s="29"/>
      <c r="LF21" s="29"/>
      <c r="LG21" s="29"/>
      <c r="LH21" s="29"/>
      <c r="LI21" s="29"/>
      <c r="LJ21" s="29"/>
      <c r="LK21" s="29"/>
      <c r="LL21" s="29"/>
      <c r="LM21" s="29"/>
      <c r="LN21" s="29"/>
      <c r="LO21" s="29"/>
      <c r="LP21" s="29"/>
      <c r="LQ21" s="29"/>
      <c r="LR21" s="29"/>
      <c r="LS21" s="29"/>
      <c r="LT21" s="29"/>
      <c r="LU21" s="29"/>
      <c r="LV21" s="29"/>
      <c r="LW21" s="29"/>
      <c r="LX21" s="29"/>
      <c r="LY21" s="29"/>
      <c r="LZ21" s="29"/>
      <c r="MA21" s="29"/>
      <c r="MB21" s="29"/>
      <c r="MC21" s="29"/>
      <c r="MD21" s="29"/>
      <c r="ME21" s="29"/>
      <c r="MF21" s="29"/>
      <c r="MG21" s="29"/>
      <c r="MH21" s="29"/>
      <c r="MI21" s="29"/>
      <c r="MJ21" s="29"/>
      <c r="MK21" s="29"/>
      <c r="ML21" s="29"/>
      <c r="MM21" s="29"/>
      <c r="MN21" s="29"/>
      <c r="MO21" s="29"/>
      <c r="MP21" s="29"/>
      <c r="MQ21" s="29"/>
      <c r="MR21" s="29"/>
      <c r="MS21" s="29"/>
      <c r="MT21" s="29"/>
      <c r="MU21" s="29"/>
      <c r="MV21" s="29"/>
      <c r="MW21" s="29"/>
      <c r="MX21" s="29"/>
      <c r="MY21" s="29"/>
      <c r="MZ21" s="29"/>
      <c r="NA21" s="29"/>
      <c r="NB21" s="29"/>
      <c r="NC21" s="29"/>
      <c r="ND21" s="29"/>
      <c r="NE21" s="29"/>
      <c r="NF21" s="29"/>
      <c r="NG21" s="29"/>
      <c r="NH21" s="29"/>
      <c r="NI21" s="29"/>
      <c r="NJ21" s="29"/>
      <c r="NK21" s="29"/>
      <c r="NL21" s="29"/>
      <c r="NM21" s="29"/>
      <c r="NN21" s="29"/>
      <c r="NO21" s="29"/>
      <c r="NP21" s="29"/>
      <c r="NQ21" s="29"/>
      <c r="NR21" s="29"/>
      <c r="NS21" s="29"/>
      <c r="NT21" s="29"/>
      <c r="NU21" s="29"/>
      <c r="NV21" s="29"/>
      <c r="NW21" s="29"/>
      <c r="NX21" s="29"/>
      <c r="NY21" s="29"/>
      <c r="NZ21" s="29"/>
      <c r="OA21" s="29"/>
      <c r="OB21" s="29"/>
      <c r="OC21" s="29"/>
      <c r="OD21" s="29"/>
      <c r="OE21" s="29"/>
      <c r="OF21" s="29"/>
      <c r="OG21" s="29"/>
      <c r="OH21" s="29"/>
      <c r="OI21" s="29"/>
      <c r="OJ21" s="29"/>
      <c r="OK21" s="29"/>
      <c r="OL21" s="29"/>
      <c r="OM21" s="29"/>
      <c r="ON21" s="29"/>
      <c r="OO21" s="29"/>
      <c r="OP21" s="29"/>
      <c r="OQ21" s="29"/>
      <c r="OR21" s="29"/>
      <c r="OS21" s="29"/>
      <c r="OT21" s="29"/>
      <c r="OU21" s="29"/>
      <c r="OV21" s="29"/>
      <c r="OW21" s="29"/>
      <c r="OX21" s="29"/>
      <c r="OY21" s="29"/>
      <c r="OZ21" s="29"/>
      <c r="PA21" s="29"/>
      <c r="PB21" s="29"/>
      <c r="PC21" s="29"/>
      <c r="PD21" s="29"/>
      <c r="PE21" s="29"/>
      <c r="PF21" s="29"/>
      <c r="PG21" s="29"/>
      <c r="PH21" s="29"/>
      <c r="PI21" s="29"/>
      <c r="PJ21" s="29"/>
      <c r="PK21" s="29"/>
      <c r="PL21" s="29"/>
      <c r="PM21" s="29"/>
      <c r="PN21" s="29"/>
      <c r="PO21" s="29"/>
      <c r="PP21" s="29"/>
      <c r="PQ21" s="29"/>
      <c r="PR21" s="29"/>
      <c r="PS21" s="29"/>
      <c r="PT21" s="29"/>
      <c r="PU21" s="29"/>
      <c r="PV21" s="29"/>
      <c r="PW21" s="29"/>
      <c r="PX21" s="29"/>
      <c r="PY21" s="29"/>
      <c r="PZ21" s="29"/>
      <c r="QA21" s="29"/>
      <c r="QB21" s="29"/>
      <c r="QC21" s="29"/>
      <c r="QD21" s="29"/>
      <c r="QE21" s="29"/>
      <c r="QF21" s="29"/>
      <c r="QG21" s="29"/>
      <c r="QH21" s="29"/>
      <c r="QI21" s="29"/>
      <c r="QJ21" s="29"/>
      <c r="QK21" s="29"/>
      <c r="QL21" s="29"/>
      <c r="QM21" s="29"/>
      <c r="QN21" s="29"/>
      <c r="QO21" s="29"/>
      <c r="QP21" s="29"/>
      <c r="QQ21" s="29"/>
      <c r="QR21" s="29"/>
      <c r="QS21" s="29"/>
      <c r="QT21" s="29"/>
      <c r="QU21" s="29"/>
      <c r="QV21" s="29"/>
      <c r="QW21" s="29"/>
      <c r="QX21" s="29"/>
      <c r="QY21" s="29"/>
      <c r="QZ21" s="29"/>
      <c r="RA21" s="29"/>
      <c r="RB21" s="29"/>
      <c r="RC21" s="29"/>
      <c r="RD21" s="29"/>
      <c r="RE21" s="29"/>
      <c r="RF21" s="29"/>
      <c r="RG21" s="29"/>
      <c r="RH21" s="29"/>
      <c r="RI21" s="29"/>
      <c r="RJ21" s="29"/>
      <c r="RK21" s="29"/>
      <c r="RL21" s="29"/>
      <c r="RM21" s="29"/>
      <c r="RN21" s="29"/>
      <c r="RO21" s="29"/>
      <c r="RP21" s="29"/>
      <c r="RQ21" s="29"/>
      <c r="RR21" s="29"/>
      <c r="RS21" s="29"/>
      <c r="RT21" s="29"/>
      <c r="RU21" s="29"/>
      <c r="RV21" s="29"/>
      <c r="RW21" s="29"/>
      <c r="RX21" s="29"/>
      <c r="RY21" s="29"/>
      <c r="RZ21" s="29"/>
      <c r="SA21" s="29"/>
      <c r="SB21" s="29"/>
      <c r="SC21" s="29"/>
      <c r="SD21" s="29"/>
      <c r="SE21" s="29"/>
      <c r="SF21" s="29"/>
      <c r="SG21" s="29"/>
      <c r="SH21" s="29"/>
      <c r="SI21" s="29"/>
      <c r="SJ21" s="29"/>
      <c r="SK21" s="29"/>
      <c r="SL21" s="29"/>
      <c r="SM21" s="29"/>
      <c r="SN21" s="29"/>
      <c r="SO21" s="29"/>
      <c r="SP21" s="29"/>
      <c r="SQ21" s="29"/>
      <c r="SR21" s="29"/>
      <c r="SS21" s="29"/>
      <c r="ST21" s="29"/>
      <c r="SU21" s="29"/>
      <c r="SV21" s="29"/>
      <c r="SW21" s="29"/>
      <c r="SX21" s="29"/>
      <c r="SY21" s="29"/>
      <c r="SZ21" s="29"/>
      <c r="TA21" s="29"/>
      <c r="TB21" s="29"/>
      <c r="TC21" s="29"/>
      <c r="TD21" s="29"/>
      <c r="TE21" s="29"/>
      <c r="TF21" s="29"/>
      <c r="TG21" s="29"/>
      <c r="TH21" s="29"/>
      <c r="TI21" s="29"/>
      <c r="TJ21" s="29"/>
      <c r="TK21" s="29"/>
      <c r="TL21" s="29"/>
      <c r="TM21" s="29"/>
      <c r="TN21" s="29"/>
      <c r="TO21" s="29"/>
      <c r="TP21" s="29"/>
      <c r="TQ21" s="29"/>
      <c r="TR21" s="29"/>
      <c r="TS21" s="29"/>
      <c r="TT21" s="29"/>
      <c r="TU21" s="29"/>
      <c r="TV21" s="29"/>
      <c r="TW21" s="29"/>
      <c r="TX21" s="29"/>
      <c r="TY21" s="29"/>
      <c r="TZ21" s="29"/>
      <c r="UA21" s="29"/>
      <c r="UB21" s="29"/>
      <c r="UC21" s="29"/>
      <c r="UD21" s="29"/>
      <c r="UE21" s="29"/>
      <c r="UF21" s="29"/>
      <c r="UG21" s="29"/>
      <c r="UH21" s="29"/>
      <c r="UI21" s="29"/>
      <c r="UJ21" s="29"/>
      <c r="UK21" s="29"/>
      <c r="UL21" s="29"/>
      <c r="UM21" s="29"/>
      <c r="UN21" s="29"/>
      <c r="UO21" s="29"/>
      <c r="UP21" s="29"/>
      <c r="UQ21" s="29"/>
      <c r="UR21" s="29"/>
      <c r="US21" s="29"/>
      <c r="UT21" s="29"/>
      <c r="UU21" s="29"/>
      <c r="UV21" s="29"/>
      <c r="UW21" s="29"/>
      <c r="UX21" s="29"/>
      <c r="UY21" s="29"/>
      <c r="UZ21" s="29"/>
      <c r="VA21" s="29"/>
      <c r="VB21" s="29"/>
      <c r="VC21" s="29"/>
      <c r="VD21" s="29"/>
      <c r="VE21" s="29"/>
      <c r="VF21" s="29"/>
      <c r="VG21" s="29"/>
      <c r="VH21" s="29"/>
      <c r="VI21" s="29"/>
      <c r="VJ21" s="29"/>
      <c r="VK21" s="29"/>
      <c r="VL21" s="29"/>
      <c r="VM21" s="29"/>
      <c r="VN21" s="29"/>
      <c r="VO21" s="29"/>
      <c r="VP21" s="29"/>
      <c r="VQ21" s="29"/>
      <c r="VR21" s="29"/>
      <c r="VS21" s="29"/>
      <c r="VT21" s="29"/>
      <c r="VU21" s="29"/>
      <c r="VV21" s="29"/>
      <c r="VW21" s="29"/>
      <c r="VX21" s="29"/>
      <c r="VY21" s="29"/>
      <c r="VZ21" s="29"/>
      <c r="WA21" s="29"/>
      <c r="WB21" s="29"/>
      <c r="WC21" s="29"/>
      <c r="WD21" s="29"/>
      <c r="WE21" s="29"/>
      <c r="WF21" s="29"/>
      <c r="WG21" s="29"/>
      <c r="WH21" s="29"/>
      <c r="WI21" s="29"/>
      <c r="WJ21" s="29"/>
      <c r="WK21" s="29"/>
      <c r="WL21" s="29"/>
      <c r="WM21" s="29"/>
      <c r="WN21" s="29"/>
      <c r="WO21" s="29"/>
      <c r="WP21" s="29"/>
      <c r="WQ21" s="29"/>
      <c r="WR21" s="29"/>
      <c r="WS21" s="29"/>
      <c r="WT21" s="29"/>
      <c r="WU21" s="29"/>
      <c r="WV21" s="29"/>
      <c r="WW21" s="29"/>
      <c r="WX21" s="29"/>
      <c r="WY21" s="29"/>
      <c r="WZ21" s="29"/>
      <c r="XA21" s="29"/>
      <c r="XB21" s="29"/>
      <c r="XC21" s="29"/>
      <c r="XD21" s="29"/>
      <c r="XE21" s="29"/>
      <c r="XF21" s="29"/>
      <c r="XG21" s="29"/>
      <c r="XH21" s="29"/>
      <c r="XI21" s="29"/>
      <c r="XJ21" s="29"/>
      <c r="XK21" s="29"/>
      <c r="XL21" s="29"/>
      <c r="XM21" s="29"/>
      <c r="XN21" s="29"/>
      <c r="XO21" s="29"/>
      <c r="XP21" s="29"/>
      <c r="XQ21" s="29"/>
      <c r="XR21" s="29"/>
      <c r="XS21" s="29"/>
      <c r="XT21" s="29"/>
      <c r="XU21" s="29"/>
      <c r="XV21" s="29"/>
      <c r="XW21" s="29"/>
      <c r="XX21" s="29"/>
      <c r="XY21" s="29"/>
      <c r="XZ21" s="29"/>
      <c r="YA21" s="29"/>
      <c r="YB21" s="29"/>
      <c r="YC21" s="29"/>
      <c r="YD21" s="29"/>
      <c r="YE21" s="29"/>
      <c r="YF21" s="29"/>
      <c r="YG21" s="29"/>
      <c r="YH21" s="29"/>
      <c r="YI21" s="29"/>
      <c r="YJ21" s="29"/>
      <c r="YK21" s="29"/>
      <c r="YL21" s="29"/>
      <c r="YM21" s="29"/>
      <c r="YN21" s="29"/>
      <c r="YO21" s="29"/>
      <c r="YP21" s="29"/>
      <c r="YQ21" s="29"/>
      <c r="YR21" s="29"/>
      <c r="YS21" s="29"/>
      <c r="YT21" s="29"/>
      <c r="YU21" s="29"/>
      <c r="YV21" s="29"/>
      <c r="YW21" s="29"/>
      <c r="YX21" s="29"/>
      <c r="YY21" s="29"/>
      <c r="YZ21" s="29"/>
      <c r="ZA21" s="29"/>
      <c r="ZB21" s="29"/>
      <c r="ZC21" s="29"/>
      <c r="ZD21" s="29"/>
      <c r="ZE21" s="29"/>
      <c r="ZF21" s="29"/>
      <c r="ZG21" s="29"/>
      <c r="ZH21" s="29"/>
      <c r="ZI21" s="29"/>
      <c r="ZJ21" s="29"/>
      <c r="ZK21" s="29"/>
      <c r="ZL21" s="29"/>
      <c r="ZM21" s="29"/>
      <c r="ZN21" s="29"/>
      <c r="ZO21" s="29"/>
      <c r="ZP21" s="29"/>
      <c r="ZQ21" s="29"/>
      <c r="ZR21" s="29"/>
      <c r="ZS21" s="29"/>
      <c r="ZT21" s="29"/>
      <c r="ZU21" s="29"/>
      <c r="ZV21" s="29"/>
      <c r="ZW21" s="29"/>
      <c r="ZX21" s="29"/>
      <c r="ZY21" s="29"/>
      <c r="ZZ21" s="29"/>
      <c r="AAA21" s="29"/>
      <c r="AAB21" s="29"/>
      <c r="AAC21" s="29"/>
      <c r="AAD21" s="29"/>
      <c r="AAE21" s="29"/>
      <c r="AAF21" s="29"/>
      <c r="AAG21" s="29"/>
      <c r="AAH21" s="29"/>
      <c r="AAI21" s="29"/>
      <c r="AAJ21" s="29"/>
      <c r="AAK21" s="29"/>
      <c r="AAL21" s="29"/>
      <c r="AAM21" s="29"/>
      <c r="AAN21" s="29"/>
      <c r="AAO21" s="29"/>
      <c r="AAP21" s="29"/>
      <c r="AAQ21" s="29"/>
      <c r="AAR21" s="29"/>
      <c r="AAS21" s="29"/>
      <c r="AAT21" s="29"/>
      <c r="AAU21" s="29"/>
      <c r="AAV21" s="29"/>
      <c r="AAW21" s="29"/>
      <c r="AAX21" s="29"/>
      <c r="AAY21" s="29"/>
      <c r="AAZ21" s="29"/>
      <c r="ABA21" s="29"/>
      <c r="ABB21" s="29"/>
      <c r="ABC21" s="29"/>
      <c r="ABD21" s="29"/>
      <c r="ABE21" s="29"/>
      <c r="ABF21" s="29"/>
      <c r="ABG21" s="29"/>
      <c r="ABH21" s="29"/>
      <c r="ABI21" s="29"/>
      <c r="ABJ21" s="29"/>
      <c r="ABK21" s="29"/>
      <c r="ABL21" s="29"/>
      <c r="ABM21" s="29"/>
      <c r="ABN21" s="29"/>
      <c r="ABO21" s="29"/>
      <c r="ABP21" s="29"/>
      <c r="ABQ21" s="29"/>
      <c r="ABR21" s="29"/>
      <c r="ABS21" s="29"/>
      <c r="ABT21" s="29"/>
      <c r="ABU21" s="29"/>
      <c r="ABV21" s="29"/>
      <c r="ABW21" s="29"/>
      <c r="ABX21" s="29"/>
      <c r="ABY21" s="29"/>
      <c r="ABZ21" s="29"/>
      <c r="ACA21" s="29"/>
      <c r="ACB21" s="29"/>
      <c r="ACC21" s="29"/>
      <c r="ACD21" s="29"/>
      <c r="ACE21" s="29"/>
      <c r="ACF21" s="29"/>
      <c r="ACG21" s="29"/>
      <c r="ACH21" s="29"/>
      <c r="ACI21" s="29"/>
      <c r="ACJ21" s="29"/>
      <c r="ACK21" s="29"/>
      <c r="ACL21" s="29"/>
      <c r="ACM21" s="29"/>
      <c r="ACN21" s="29"/>
      <c r="ACO21" s="29"/>
      <c r="ACP21" s="29"/>
      <c r="ACQ21" s="29"/>
      <c r="ACR21" s="29"/>
      <c r="ACS21" s="29"/>
      <c r="ACT21" s="29"/>
      <c r="ACU21" s="29"/>
      <c r="ACV21" s="29"/>
      <c r="ACW21" s="29"/>
      <c r="ACX21" s="29"/>
      <c r="ACY21" s="29"/>
      <c r="ACZ21" s="29"/>
      <c r="ADA21" s="29"/>
      <c r="ADB21" s="29"/>
      <c r="ADC21" s="29"/>
      <c r="ADD21" s="29"/>
      <c r="ADE21" s="29"/>
      <c r="ADF21" s="29"/>
      <c r="ADG21" s="29"/>
      <c r="ADH21" s="29"/>
      <c r="ADI21" s="29"/>
      <c r="ADJ21" s="29"/>
      <c r="ADK21" s="29"/>
      <c r="ADL21" s="29"/>
      <c r="ADM21" s="29"/>
      <c r="ADN21" s="29"/>
      <c r="ADO21" s="29"/>
      <c r="ADP21" s="29"/>
      <c r="ADQ21" s="29"/>
      <c r="ADR21" s="29"/>
      <c r="ADS21" s="29"/>
      <c r="ADT21" s="29"/>
      <c r="ADU21" s="29"/>
      <c r="ADV21" s="29"/>
      <c r="ADW21" s="29"/>
      <c r="ADX21" s="29"/>
      <c r="ADY21" s="29"/>
      <c r="ADZ21" s="29"/>
      <c r="AEA21" s="29"/>
      <c r="AEB21" s="29"/>
      <c r="AEC21" s="29"/>
      <c r="AED21" s="29"/>
      <c r="AEE21" s="29"/>
      <c r="AEF21" s="29"/>
      <c r="AEG21" s="29"/>
      <c r="AEH21" s="29"/>
      <c r="AEI21" s="29"/>
      <c r="AEJ21" s="29"/>
      <c r="AEK21" s="29"/>
      <c r="AEL21" s="29"/>
      <c r="AEM21" s="29"/>
      <c r="AEN21" s="29"/>
      <c r="AEO21" s="29"/>
      <c r="AEP21" s="29"/>
      <c r="AEQ21" s="29"/>
      <c r="AER21" s="29"/>
      <c r="AES21" s="29"/>
      <c r="AET21" s="29"/>
      <c r="AEU21" s="29"/>
      <c r="AEV21" s="29"/>
      <c r="AEW21" s="29"/>
      <c r="AEX21" s="29"/>
      <c r="AEY21" s="29"/>
      <c r="AEZ21" s="29"/>
      <c r="AFA21" s="29"/>
      <c r="AFB21" s="29"/>
      <c r="AFC21" s="29"/>
      <c r="AFD21" s="29"/>
      <c r="AFE21" s="29"/>
      <c r="AFF21" s="29"/>
      <c r="AFG21" s="29"/>
      <c r="AFH21" s="29"/>
      <c r="AFI21" s="29"/>
      <c r="AFJ21" s="29"/>
      <c r="AFK21" s="29"/>
      <c r="AFL21" s="29"/>
      <c r="AFM21" s="29"/>
      <c r="AFN21" s="29"/>
      <c r="AFO21" s="29"/>
      <c r="AFP21" s="29"/>
      <c r="AFQ21" s="29"/>
      <c r="AFR21" s="29"/>
      <c r="AFS21" s="29"/>
      <c r="AFT21" s="29"/>
      <c r="AFU21" s="29"/>
      <c r="AFV21" s="29"/>
      <c r="AFW21" s="29"/>
      <c r="AFX21" s="29"/>
      <c r="AFY21" s="29"/>
      <c r="AFZ21" s="29"/>
      <c r="AGA21" s="29"/>
      <c r="AGB21" s="29"/>
      <c r="AGC21" s="29"/>
      <c r="AGD21" s="29"/>
      <c r="AGE21" s="29"/>
      <c r="AGF21" s="29"/>
      <c r="AGG21" s="29"/>
      <c r="AGH21" s="29"/>
      <c r="AGI21" s="29"/>
      <c r="AGJ21" s="29"/>
      <c r="AGK21" s="29"/>
      <c r="AGL21" s="29"/>
      <c r="AGM21" s="29"/>
      <c r="AGN21" s="29"/>
      <c r="AGO21" s="29"/>
      <c r="AGP21" s="29"/>
      <c r="AGQ21" s="29"/>
      <c r="AGR21" s="29"/>
      <c r="AGS21" s="29"/>
      <c r="AGT21" s="29"/>
      <c r="AGU21" s="29"/>
      <c r="AGV21" s="29"/>
      <c r="AGW21" s="29"/>
      <c r="AGX21" s="29"/>
      <c r="AGY21" s="29"/>
      <c r="AGZ21" s="29"/>
      <c r="AHA21" s="29"/>
      <c r="AHB21" s="29"/>
      <c r="AHC21" s="29"/>
      <c r="AHD21" s="29"/>
      <c r="AHE21" s="29"/>
      <c r="AHF21" s="29"/>
      <c r="AHG21" s="29"/>
      <c r="AHH21" s="29"/>
      <c r="AHI21" s="29"/>
      <c r="AHJ21" s="29"/>
      <c r="AHK21" s="29"/>
      <c r="AHL21" s="29"/>
      <c r="AHM21" s="29"/>
      <c r="AHN21" s="29"/>
      <c r="AHO21" s="29"/>
      <c r="AHP21" s="29"/>
      <c r="AHQ21" s="29"/>
      <c r="AHR21" s="29"/>
      <c r="AHS21" s="29"/>
      <c r="AHT21" s="29"/>
      <c r="AHU21" s="29"/>
      <c r="AHV21" s="29"/>
      <c r="AHW21" s="29"/>
      <c r="AHX21" s="29"/>
      <c r="AHY21" s="29"/>
      <c r="AHZ21" s="29"/>
      <c r="AIA21" s="29"/>
      <c r="AIB21" s="29"/>
      <c r="AIC21" s="29"/>
      <c r="AID21" s="29"/>
      <c r="AIE21" s="29"/>
      <c r="AIF21" s="29"/>
      <c r="AIG21" s="29"/>
      <c r="AIH21" s="29"/>
      <c r="AII21" s="29"/>
      <c r="AIJ21" s="29"/>
      <c r="AIK21" s="29"/>
      <c r="AIL21" s="29"/>
      <c r="AIM21" s="29"/>
      <c r="AIN21" s="29"/>
      <c r="AIO21" s="29"/>
      <c r="AIP21" s="29"/>
      <c r="AIQ21" s="29"/>
      <c r="AIR21" s="29"/>
      <c r="AIS21" s="29"/>
      <c r="AIT21" s="29"/>
      <c r="AIU21" s="29"/>
      <c r="AIV21" s="29"/>
      <c r="AIW21" s="29"/>
      <c r="AIX21" s="29"/>
      <c r="AIY21" s="29"/>
      <c r="AIZ21" s="29"/>
      <c r="AJA21" s="29"/>
      <c r="AJB21" s="29"/>
      <c r="AJC21" s="29"/>
      <c r="AJD21" s="29"/>
      <c r="AJE21" s="29"/>
      <c r="AJF21" s="29"/>
      <c r="AJG21" s="29"/>
      <c r="AJH21" s="29"/>
      <c r="AJI21" s="29"/>
      <c r="AJJ21" s="29"/>
      <c r="AJK21" s="29"/>
      <c r="AJL21" s="29"/>
      <c r="AJM21" s="29"/>
      <c r="AJN21" s="29"/>
      <c r="AJO21" s="29"/>
      <c r="AJP21" s="29"/>
      <c r="AJQ21" s="29"/>
      <c r="AJR21" s="29"/>
      <c r="AJS21" s="29"/>
      <c r="AJT21" s="29"/>
      <c r="AJU21" s="29"/>
      <c r="AJV21" s="29"/>
      <c r="AJW21" s="29"/>
      <c r="AJX21" s="29"/>
      <c r="AJY21" s="29"/>
      <c r="AJZ21" s="29"/>
      <c r="AKA21" s="29"/>
      <c r="AKB21" s="29"/>
      <c r="AKC21" s="29"/>
      <c r="AKD21" s="29"/>
      <c r="AKE21" s="29"/>
      <c r="AKF21" s="29"/>
      <c r="AKG21" s="29"/>
      <c r="AKH21" s="29"/>
      <c r="AKI21" s="29"/>
      <c r="AKJ21" s="29"/>
      <c r="AKK21" s="29"/>
      <c r="AKL21" s="29"/>
      <c r="AKM21" s="29"/>
      <c r="AKN21" s="29"/>
      <c r="AKO21" s="29"/>
      <c r="AKP21" s="29"/>
      <c r="AKQ21" s="29"/>
      <c r="AKR21" s="29"/>
      <c r="AKS21" s="29"/>
      <c r="AKT21" s="29"/>
      <c r="AKU21" s="29"/>
      <c r="AKV21" s="29"/>
      <c r="AKW21" s="29"/>
      <c r="AKX21" s="29"/>
      <c r="AKY21" s="29"/>
      <c r="AKZ21" s="29"/>
      <c r="ALA21" s="29"/>
      <c r="ALB21" s="29"/>
      <c r="ALC21" s="29"/>
      <c r="ALD21" s="29"/>
      <c r="ALE21" s="29"/>
      <c r="ALF21" s="29"/>
      <c r="ALG21" s="29"/>
      <c r="ALH21" s="29"/>
      <c r="ALI21" s="29"/>
      <c r="ALJ21" s="29"/>
      <c r="ALK21" s="29"/>
      <c r="ALL21" s="29"/>
      <c r="ALM21" s="29"/>
      <c r="ALN21" s="29"/>
      <c r="ALO21" s="29"/>
      <c r="ALP21" s="29"/>
      <c r="ALQ21" s="29"/>
      <c r="ALR21" s="29"/>
      <c r="ALS21" s="29"/>
      <c r="ALT21" s="29"/>
      <c r="ALU21" s="29"/>
      <c r="ALV21" s="29"/>
      <c r="ALW21" s="29"/>
      <c r="ALX21" s="29"/>
      <c r="ALY21" s="29"/>
      <c r="ALZ21" s="29"/>
      <c r="AMA21" s="29"/>
      <c r="AMB21" s="29"/>
      <c r="AMC21" s="29"/>
      <c r="AMD21" s="29"/>
      <c r="AME21" s="29"/>
      <c r="AMF21" s="29"/>
      <c r="AMG21" s="29"/>
      <c r="AMH21" s="29"/>
      <c r="AMI21" s="29"/>
      <c r="AMJ21" s="29"/>
      <c r="AMK21" s="29"/>
      <c r="AML21" s="29"/>
      <c r="AMM21" s="29"/>
      <c r="AMN21" s="29"/>
      <c r="AMO21" s="29"/>
      <c r="AMP21" s="29"/>
      <c r="AMQ21" s="29"/>
      <c r="AMR21" s="29"/>
      <c r="AMS21" s="29"/>
      <c r="AMT21" s="29"/>
      <c r="AMU21" s="29"/>
      <c r="AMV21" s="29"/>
      <c r="AMW21" s="29"/>
      <c r="AMX21" s="29"/>
      <c r="AMY21" s="29"/>
      <c r="AMZ21" s="29"/>
      <c r="ANA21" s="29"/>
      <c r="ANB21" s="29"/>
      <c r="ANC21" s="29"/>
      <c r="AND21" s="29"/>
      <c r="ANE21" s="29"/>
      <c r="ANF21" s="29"/>
      <c r="ANG21" s="29"/>
      <c r="ANH21" s="29"/>
      <c r="ANI21" s="29"/>
      <c r="ANJ21" s="29"/>
      <c r="ANK21" s="29"/>
      <c r="ANL21" s="29"/>
      <c r="ANM21" s="29"/>
      <c r="ANN21" s="29"/>
      <c r="ANO21" s="29"/>
      <c r="ANP21" s="29"/>
      <c r="ANQ21" s="29"/>
      <c r="ANR21" s="29"/>
      <c r="ANS21" s="29"/>
      <c r="ANT21" s="29"/>
      <c r="ANU21" s="29"/>
      <c r="ANV21" s="29"/>
      <c r="ANW21" s="29"/>
      <c r="ANX21" s="29"/>
      <c r="ANY21" s="29"/>
      <c r="ANZ21" s="29"/>
      <c r="AOA21" s="29"/>
      <c r="AOB21" s="29"/>
      <c r="AOC21" s="29"/>
      <c r="AOD21" s="29"/>
      <c r="AOE21" s="29"/>
      <c r="AOF21" s="29"/>
      <c r="AOG21" s="29"/>
      <c r="AOH21" s="29"/>
      <c r="AOI21" s="29"/>
      <c r="AOJ21" s="29"/>
      <c r="AOK21" s="29"/>
      <c r="AOL21" s="29"/>
      <c r="AOM21" s="29"/>
      <c r="AON21" s="29"/>
      <c r="AOO21" s="29"/>
      <c r="AOP21" s="29"/>
      <c r="AOQ21" s="29"/>
      <c r="AOR21" s="29"/>
      <c r="AOS21" s="29"/>
      <c r="AOT21" s="29"/>
      <c r="AOU21" s="29"/>
      <c r="AOV21" s="29"/>
      <c r="AOW21" s="29"/>
      <c r="AOX21" s="29"/>
      <c r="AOY21" s="29"/>
      <c r="AOZ21" s="29"/>
      <c r="APA21" s="29"/>
      <c r="APB21" s="29"/>
      <c r="APC21" s="29"/>
      <c r="APD21" s="29"/>
      <c r="APE21" s="29"/>
      <c r="APF21" s="29"/>
      <c r="APG21" s="29"/>
      <c r="APH21" s="29"/>
      <c r="API21" s="29"/>
      <c r="APJ21" s="29"/>
      <c r="APK21" s="29"/>
      <c r="APL21" s="29"/>
      <c r="APM21" s="29"/>
      <c r="APN21" s="29"/>
      <c r="APO21" s="29"/>
      <c r="APP21" s="29"/>
      <c r="APQ21" s="29"/>
      <c r="APR21" s="29"/>
      <c r="APS21" s="29"/>
      <c r="APT21" s="29"/>
      <c r="APU21" s="29"/>
      <c r="APV21" s="29"/>
      <c r="APW21" s="29"/>
      <c r="APX21" s="29"/>
      <c r="APY21" s="29"/>
      <c r="APZ21" s="29"/>
      <c r="AQA21" s="29"/>
      <c r="AQB21" s="29"/>
      <c r="AQC21" s="29"/>
      <c r="AQD21" s="29"/>
      <c r="AQE21" s="29"/>
      <c r="AQF21" s="29"/>
      <c r="AQG21" s="29"/>
      <c r="AQH21" s="29"/>
      <c r="AQI21" s="29"/>
      <c r="AQJ21" s="29"/>
      <c r="AQK21" s="29"/>
      <c r="AQL21" s="29"/>
      <c r="AQM21" s="29"/>
      <c r="AQN21" s="29"/>
      <c r="AQO21" s="29"/>
      <c r="AQP21" s="29"/>
      <c r="AQQ21" s="29"/>
      <c r="AQR21" s="29"/>
      <c r="AQS21" s="29"/>
      <c r="AQT21" s="29"/>
      <c r="AQU21" s="29"/>
      <c r="AQV21" s="29"/>
      <c r="AQW21" s="29"/>
      <c r="AQX21" s="29"/>
      <c r="AQY21" s="29"/>
      <c r="AQZ21" s="29"/>
      <c r="ARA21" s="29"/>
      <c r="ARB21" s="29"/>
      <c r="ARC21" s="29"/>
      <c r="ARD21" s="29"/>
      <c r="ARE21" s="29"/>
      <c r="ARF21" s="29"/>
      <c r="ARG21" s="29"/>
      <c r="ARH21" s="29"/>
      <c r="ARI21" s="29"/>
      <c r="ARJ21" s="29"/>
      <c r="ARK21" s="29"/>
      <c r="ARL21" s="29"/>
      <c r="ARM21" s="29"/>
      <c r="ARN21" s="29"/>
      <c r="ARO21" s="29"/>
      <c r="ARP21" s="29"/>
      <c r="ARQ21" s="29"/>
      <c r="ARR21" s="29"/>
      <c r="ARS21" s="29"/>
      <c r="ART21" s="29"/>
      <c r="ARU21" s="29"/>
      <c r="ARV21" s="29"/>
      <c r="ARW21" s="29"/>
      <c r="ARX21" s="29"/>
      <c r="ARY21" s="29"/>
      <c r="ARZ21" s="29"/>
      <c r="ASA21" s="29"/>
      <c r="ASB21" s="29"/>
      <c r="ASC21" s="29"/>
      <c r="ASD21" s="29"/>
      <c r="ASE21" s="29"/>
      <c r="ASF21" s="29"/>
      <c r="ASG21" s="29"/>
      <c r="ASH21" s="29"/>
      <c r="ASI21" s="29"/>
      <c r="ASJ21" s="29"/>
      <c r="ASK21" s="29"/>
      <c r="ASL21" s="29"/>
      <c r="ASM21" s="29"/>
      <c r="ASN21" s="29"/>
      <c r="ASO21" s="29"/>
      <c r="ASP21" s="29"/>
      <c r="ASQ21" s="29"/>
      <c r="ASR21" s="29"/>
      <c r="ASS21" s="29"/>
      <c r="AST21" s="29"/>
      <c r="ASU21" s="29"/>
      <c r="ASV21" s="29"/>
      <c r="ASW21" s="29"/>
      <c r="ASX21" s="29"/>
      <c r="ASY21" s="29"/>
      <c r="ASZ21" s="29"/>
      <c r="ATA21" s="29"/>
      <c r="ATB21" s="29"/>
      <c r="ATC21" s="29"/>
      <c r="ATD21" s="29"/>
      <c r="ATE21" s="29"/>
      <c r="ATF21" s="29"/>
      <c r="ATG21" s="29"/>
      <c r="ATH21" s="29"/>
      <c r="ATI21" s="29"/>
      <c r="ATJ21" s="29"/>
      <c r="ATK21" s="29"/>
      <c r="ATL21" s="29"/>
      <c r="ATM21" s="29"/>
      <c r="ATN21" s="29"/>
      <c r="ATO21" s="29"/>
      <c r="ATP21" s="29"/>
      <c r="ATQ21" s="29"/>
      <c r="ATR21" s="29"/>
      <c r="ATS21" s="29"/>
      <c r="ATT21" s="29"/>
      <c r="ATU21" s="29"/>
      <c r="ATV21" s="29"/>
      <c r="ATW21" s="29"/>
      <c r="ATX21" s="29"/>
      <c r="ATY21" s="29"/>
      <c r="ATZ21" s="29"/>
      <c r="AUA21" s="29"/>
      <c r="AUB21" s="29"/>
      <c r="AUC21" s="29"/>
      <c r="AUD21" s="29"/>
      <c r="AUE21" s="29"/>
      <c r="AUF21" s="29"/>
      <c r="AUG21" s="29"/>
      <c r="AUH21" s="29"/>
      <c r="AUI21" s="29"/>
      <c r="AUJ21" s="29"/>
      <c r="AUK21" s="29"/>
      <c r="AUL21" s="29"/>
      <c r="AUM21" s="29"/>
      <c r="AUN21" s="29"/>
      <c r="AUO21" s="29"/>
      <c r="AUP21" s="29"/>
      <c r="AUQ21" s="29"/>
      <c r="AUR21" s="29"/>
      <c r="AUS21" s="29"/>
      <c r="AUT21" s="29"/>
      <c r="AUU21" s="29"/>
      <c r="AUV21" s="29"/>
      <c r="AUW21" s="29"/>
      <c r="AUX21" s="29"/>
      <c r="AUY21" s="29"/>
      <c r="AUZ21" s="29"/>
      <c r="AVA21" s="29"/>
      <c r="AVB21" s="29"/>
      <c r="AVC21" s="29"/>
      <c r="AVD21" s="29"/>
      <c r="AVE21" s="29"/>
      <c r="AVF21" s="29"/>
      <c r="AVG21" s="29"/>
      <c r="AVH21" s="29"/>
      <c r="AVI21" s="29"/>
      <c r="AVJ21" s="29"/>
      <c r="AVK21" s="29"/>
      <c r="AVL21" s="29"/>
      <c r="AVM21" s="29"/>
      <c r="AVN21" s="29"/>
      <c r="AVO21" s="29"/>
      <c r="AVP21" s="29"/>
      <c r="AVQ21" s="29"/>
      <c r="AVR21" s="29"/>
      <c r="AVS21" s="29"/>
      <c r="AVT21" s="29"/>
      <c r="AVU21" s="29"/>
      <c r="AVV21" s="29"/>
      <c r="AVW21" s="29"/>
      <c r="AVX21" s="29"/>
      <c r="AVY21" s="29"/>
      <c r="AVZ21" s="29"/>
      <c r="AWA21" s="29"/>
      <c r="AWB21" s="29"/>
      <c r="AWC21" s="29"/>
      <c r="AWD21" s="29"/>
      <c r="AWE21" s="29"/>
      <c r="AWF21" s="29"/>
      <c r="AWG21" s="29"/>
      <c r="AWH21" s="29"/>
      <c r="AWI21" s="29"/>
      <c r="AWJ21" s="29"/>
      <c r="AWK21" s="29"/>
      <c r="AWL21" s="29"/>
      <c r="AWM21" s="29"/>
      <c r="AWN21" s="29"/>
      <c r="AWO21" s="29"/>
      <c r="AWP21" s="29"/>
      <c r="AWQ21" s="29"/>
      <c r="AWR21" s="29"/>
      <c r="AWS21" s="29"/>
      <c r="AWT21" s="29"/>
      <c r="AWU21" s="29"/>
      <c r="AWV21" s="29"/>
      <c r="AWW21" s="29"/>
      <c r="AWX21" s="29"/>
      <c r="AWY21" s="29"/>
      <c r="AWZ21" s="29"/>
      <c r="AXA21" s="29"/>
      <c r="AXB21" s="29"/>
      <c r="AXC21" s="29"/>
      <c r="AXD21" s="29"/>
      <c r="AXE21" s="29"/>
      <c r="AXF21" s="29"/>
      <c r="AXG21" s="29"/>
      <c r="AXH21" s="29"/>
      <c r="AXI21" s="29"/>
      <c r="AXJ21" s="29"/>
      <c r="AXK21" s="29"/>
      <c r="AXL21" s="29"/>
      <c r="AXM21" s="29"/>
      <c r="AXN21" s="29"/>
      <c r="AXO21" s="29"/>
      <c r="AXP21" s="29"/>
      <c r="AXQ21" s="29"/>
      <c r="AXR21" s="29"/>
      <c r="AXS21" s="29"/>
      <c r="AXT21" s="29"/>
      <c r="AXU21" s="29"/>
      <c r="AXV21" s="29"/>
      <c r="AXW21" s="29"/>
      <c r="AXX21" s="29"/>
      <c r="AXY21" s="29"/>
      <c r="AXZ21" s="29"/>
      <c r="AYA21" s="29"/>
      <c r="AYB21" s="29"/>
      <c r="AYC21" s="29"/>
      <c r="AYD21" s="29"/>
      <c r="AYE21" s="29"/>
      <c r="AYF21" s="29"/>
      <c r="AYG21" s="29"/>
      <c r="AYH21" s="29"/>
      <c r="AYI21" s="29"/>
      <c r="AYJ21" s="29"/>
      <c r="AYK21" s="29"/>
      <c r="AYL21" s="29"/>
      <c r="AYM21" s="29"/>
      <c r="AYN21" s="29"/>
      <c r="AYO21" s="29"/>
      <c r="AYP21" s="29"/>
      <c r="AYQ21" s="29"/>
      <c r="AYR21" s="29"/>
      <c r="AYS21" s="29"/>
      <c r="AYT21" s="29"/>
      <c r="AYU21" s="29"/>
      <c r="AYV21" s="29"/>
      <c r="AYW21" s="29"/>
      <c r="AYX21" s="29"/>
      <c r="AYY21" s="29"/>
      <c r="AYZ21" s="29"/>
      <c r="AZA21" s="29"/>
      <c r="AZB21" s="29"/>
      <c r="AZC21" s="29"/>
      <c r="AZD21" s="29"/>
      <c r="AZE21" s="29"/>
      <c r="AZF21" s="29"/>
      <c r="AZG21" s="29"/>
      <c r="AZH21" s="29"/>
      <c r="AZI21" s="29"/>
      <c r="AZJ21" s="29"/>
      <c r="AZK21" s="29"/>
      <c r="AZL21" s="29"/>
      <c r="AZM21" s="29"/>
      <c r="AZN21" s="29"/>
      <c r="AZO21" s="29"/>
      <c r="AZP21" s="29"/>
      <c r="AZQ21" s="29"/>
      <c r="AZR21" s="29"/>
      <c r="AZS21" s="29"/>
      <c r="AZT21" s="29"/>
      <c r="AZU21" s="29"/>
      <c r="AZV21" s="29"/>
      <c r="AZW21" s="29"/>
      <c r="AZX21" s="29"/>
      <c r="AZY21" s="29"/>
      <c r="AZZ21" s="29"/>
      <c r="BAA21" s="29"/>
      <c r="BAB21" s="29"/>
      <c r="BAC21" s="29"/>
      <c r="BAD21" s="29"/>
      <c r="BAE21" s="29"/>
      <c r="BAF21" s="29"/>
      <c r="BAG21" s="29"/>
      <c r="BAH21" s="29"/>
      <c r="BAI21" s="29"/>
      <c r="BAJ21" s="29"/>
      <c r="BAK21" s="29"/>
      <c r="BAL21" s="29"/>
      <c r="BAM21" s="29"/>
      <c r="BAN21" s="29"/>
      <c r="BAO21" s="29"/>
      <c r="BAP21" s="29"/>
      <c r="BAQ21" s="29"/>
      <c r="BAR21" s="29"/>
      <c r="BAS21" s="29"/>
      <c r="BAT21" s="29"/>
      <c r="BAU21" s="29"/>
      <c r="BAV21" s="29"/>
      <c r="BAW21" s="29"/>
      <c r="BAX21" s="29"/>
      <c r="BAY21" s="29"/>
      <c r="BAZ21" s="29"/>
      <c r="BBA21" s="29"/>
      <c r="BBB21" s="29"/>
      <c r="BBC21" s="29"/>
      <c r="BBD21" s="29"/>
      <c r="BBE21" s="29"/>
      <c r="BBF21" s="29"/>
      <c r="BBG21" s="29"/>
      <c r="BBH21" s="29"/>
      <c r="BBI21" s="29"/>
      <c r="BBJ21" s="29"/>
      <c r="BBK21" s="29"/>
      <c r="BBL21" s="29"/>
      <c r="BBM21" s="29"/>
      <c r="BBN21" s="29"/>
      <c r="BBO21" s="29"/>
      <c r="BBP21" s="29"/>
      <c r="BBQ21" s="29"/>
      <c r="BBR21" s="29"/>
      <c r="BBS21" s="29"/>
      <c r="BBT21" s="29"/>
      <c r="BBU21" s="29"/>
      <c r="BBV21" s="29"/>
      <c r="BBW21" s="29"/>
      <c r="BBX21" s="29"/>
      <c r="BBY21" s="29"/>
      <c r="BBZ21" s="29"/>
      <c r="BCA21" s="29"/>
      <c r="BCB21" s="29"/>
      <c r="BCC21" s="29"/>
      <c r="BCD21" s="29"/>
      <c r="BCE21" s="29"/>
      <c r="BCF21" s="29"/>
      <c r="BCG21" s="29"/>
      <c r="BCH21" s="29"/>
      <c r="BCI21" s="29"/>
      <c r="BCJ21" s="29"/>
      <c r="BCK21" s="29"/>
      <c r="BCL21" s="29"/>
      <c r="BCM21" s="29"/>
      <c r="BCN21" s="29"/>
      <c r="BCO21" s="29"/>
      <c r="BCP21" s="29"/>
      <c r="BCQ21" s="29"/>
      <c r="BCR21" s="29"/>
      <c r="BCS21" s="29"/>
      <c r="BCT21" s="29"/>
      <c r="BCU21" s="29"/>
      <c r="BCV21" s="29"/>
      <c r="BCW21" s="29"/>
      <c r="BCX21" s="29"/>
      <c r="BCY21" s="29"/>
      <c r="BCZ21" s="29"/>
      <c r="BDA21" s="29"/>
      <c r="BDB21" s="29"/>
      <c r="BDC21" s="29"/>
      <c r="BDD21" s="29"/>
      <c r="BDE21" s="29"/>
      <c r="BDF21" s="29"/>
      <c r="BDG21" s="29"/>
      <c r="BDH21" s="29"/>
      <c r="BDI21" s="29"/>
      <c r="BDJ21" s="29"/>
      <c r="BDK21" s="29"/>
      <c r="BDL21" s="29"/>
      <c r="BDM21" s="29"/>
      <c r="BDN21" s="29"/>
      <c r="BDO21" s="29"/>
      <c r="BDP21" s="29"/>
      <c r="BDQ21" s="29"/>
      <c r="BDR21" s="29"/>
      <c r="BDS21" s="29"/>
      <c r="BDT21" s="29"/>
      <c r="BDU21" s="29"/>
      <c r="BDV21" s="29"/>
      <c r="BDW21" s="29"/>
      <c r="BDX21" s="29"/>
      <c r="BDY21" s="29"/>
      <c r="BDZ21" s="29"/>
      <c r="BEA21" s="29"/>
      <c r="BEB21" s="29"/>
      <c r="BEC21" s="29"/>
      <c r="BED21" s="29"/>
      <c r="BEE21" s="29"/>
      <c r="BEF21" s="29"/>
      <c r="BEG21" s="29"/>
      <c r="BEH21" s="29"/>
      <c r="BEI21" s="29"/>
      <c r="BEJ21" s="29"/>
      <c r="BEK21" s="29"/>
      <c r="BEL21" s="29"/>
      <c r="BEM21" s="29"/>
      <c r="BEN21" s="29"/>
      <c r="BEO21" s="29"/>
      <c r="BEP21" s="29"/>
      <c r="BEQ21" s="29"/>
      <c r="BER21" s="29"/>
      <c r="BES21" s="29"/>
      <c r="BET21" s="29"/>
      <c r="BEU21" s="29"/>
      <c r="BEV21" s="29"/>
      <c r="BEW21" s="29"/>
      <c r="BEX21" s="29"/>
      <c r="BEY21" s="29"/>
      <c r="BEZ21" s="29"/>
      <c r="BFA21" s="29"/>
      <c r="BFB21" s="29"/>
      <c r="BFC21" s="29"/>
      <c r="BFD21" s="29"/>
      <c r="BFE21" s="29"/>
      <c r="BFF21" s="29"/>
      <c r="BFG21" s="29"/>
      <c r="BFH21" s="29"/>
      <c r="BFI21" s="29"/>
      <c r="BFJ21" s="29"/>
      <c r="BFK21" s="29"/>
      <c r="BFL21" s="29"/>
      <c r="BFM21" s="29"/>
      <c r="BFN21" s="29"/>
      <c r="BFO21" s="29"/>
      <c r="BFP21" s="29"/>
      <c r="BFQ21" s="29"/>
      <c r="BFR21" s="29"/>
      <c r="BFS21" s="29"/>
      <c r="BFT21" s="29"/>
      <c r="BFU21" s="29"/>
      <c r="BFV21" s="29"/>
      <c r="BFW21" s="29"/>
      <c r="BFX21" s="29"/>
      <c r="BFY21" s="29"/>
      <c r="BFZ21" s="29"/>
      <c r="BGA21" s="29"/>
      <c r="BGB21" s="29"/>
      <c r="BGC21" s="29"/>
      <c r="BGD21" s="29"/>
      <c r="BGE21" s="29"/>
      <c r="BGF21" s="29"/>
      <c r="BGG21" s="29"/>
      <c r="BGH21" s="29"/>
      <c r="BGI21" s="29"/>
      <c r="BGJ21" s="29"/>
      <c r="BGK21" s="29"/>
      <c r="BGL21" s="29"/>
      <c r="BGM21" s="29"/>
      <c r="BGN21" s="29"/>
      <c r="BGO21" s="29"/>
      <c r="BGP21" s="29"/>
      <c r="BGQ21" s="29"/>
      <c r="BGR21" s="29"/>
      <c r="BGS21" s="29"/>
      <c r="BGT21" s="29"/>
      <c r="BGU21" s="29"/>
      <c r="BGV21" s="29"/>
      <c r="BGW21" s="29"/>
      <c r="BGX21" s="29"/>
      <c r="BGY21" s="29"/>
      <c r="BGZ21" s="29"/>
      <c r="BHA21" s="29"/>
      <c r="BHB21" s="29"/>
      <c r="BHC21" s="29"/>
      <c r="BHD21" s="29"/>
      <c r="BHE21" s="29"/>
      <c r="BHF21" s="29"/>
      <c r="BHG21" s="29"/>
      <c r="BHH21" s="29"/>
      <c r="BHI21" s="29"/>
      <c r="BHJ21" s="29"/>
      <c r="BHK21" s="29"/>
      <c r="BHL21" s="29"/>
      <c r="BHM21" s="29"/>
      <c r="BHN21" s="29"/>
      <c r="BHO21" s="29"/>
      <c r="BHP21" s="29"/>
      <c r="BHQ21" s="29"/>
      <c r="BHR21" s="29"/>
      <c r="BHS21" s="29"/>
      <c r="BHT21" s="29"/>
      <c r="BHU21" s="29"/>
      <c r="BHV21" s="29"/>
      <c r="BHW21" s="29"/>
      <c r="BHX21" s="29"/>
      <c r="BHY21" s="29"/>
      <c r="BHZ21" s="29"/>
      <c r="BIA21" s="29"/>
      <c r="BIB21" s="29"/>
      <c r="BIC21" s="29"/>
      <c r="BID21" s="29"/>
      <c r="BIE21" s="29"/>
      <c r="BIF21" s="29"/>
      <c r="BIG21" s="29"/>
      <c r="BIH21" s="29"/>
      <c r="BII21" s="29"/>
      <c r="BIJ21" s="29"/>
      <c r="BIK21" s="29"/>
      <c r="BIL21" s="29"/>
      <c r="BIM21" s="29"/>
      <c r="BIN21" s="29"/>
      <c r="BIO21" s="29"/>
      <c r="BIP21" s="29"/>
      <c r="BIQ21" s="29"/>
      <c r="BIR21" s="29"/>
      <c r="BIS21" s="29"/>
      <c r="BIT21" s="29"/>
      <c r="BIU21" s="29"/>
      <c r="BIV21" s="29"/>
      <c r="BIW21" s="29"/>
      <c r="BIX21" s="29"/>
      <c r="BIY21" s="29"/>
      <c r="BIZ21" s="29"/>
      <c r="BJA21" s="29"/>
      <c r="BJB21" s="29"/>
      <c r="BJC21" s="29"/>
      <c r="BJD21" s="29"/>
      <c r="BJE21" s="29"/>
      <c r="BJF21" s="29"/>
      <c r="BJG21" s="29"/>
      <c r="BJH21" s="29"/>
      <c r="BJI21" s="29"/>
      <c r="BJJ21" s="29"/>
      <c r="BJK21" s="29"/>
      <c r="BJL21" s="29"/>
      <c r="BJM21" s="29"/>
      <c r="BJN21" s="29"/>
      <c r="BJO21" s="29"/>
      <c r="BJP21" s="29"/>
      <c r="BJQ21" s="29"/>
      <c r="BJR21" s="29"/>
      <c r="BJS21" s="29"/>
      <c r="BJT21" s="29"/>
      <c r="BJU21" s="29"/>
      <c r="BJV21" s="29"/>
      <c r="BJW21" s="29"/>
      <c r="BJX21" s="29"/>
      <c r="BJY21" s="29"/>
      <c r="BJZ21" s="29"/>
      <c r="BKA21" s="29"/>
      <c r="BKB21" s="29"/>
      <c r="BKC21" s="29"/>
      <c r="BKD21" s="29"/>
      <c r="BKE21" s="29"/>
      <c r="BKF21" s="29"/>
      <c r="BKG21" s="29"/>
      <c r="BKH21" s="29"/>
      <c r="BKI21" s="29"/>
      <c r="BKJ21" s="29"/>
      <c r="BKK21" s="29"/>
      <c r="BKL21" s="29"/>
      <c r="BKM21" s="29"/>
      <c r="BKN21" s="29"/>
      <c r="BKO21" s="29"/>
      <c r="BKP21" s="29"/>
      <c r="BKQ21" s="29"/>
      <c r="BKR21" s="29"/>
      <c r="BKS21" s="29"/>
      <c r="BKT21" s="29"/>
      <c r="BKU21" s="29"/>
      <c r="BKV21" s="29"/>
      <c r="BKW21" s="29"/>
      <c r="BKX21" s="29"/>
      <c r="BKY21" s="29"/>
      <c r="BKZ21" s="29"/>
      <c r="BLA21" s="29"/>
      <c r="BLB21" s="29"/>
      <c r="BLC21" s="29"/>
      <c r="BLD21" s="29"/>
      <c r="BLE21" s="29"/>
      <c r="BLF21" s="29"/>
      <c r="BLG21" s="29"/>
      <c r="BLH21" s="29"/>
      <c r="BLI21" s="29"/>
      <c r="BLJ21" s="29"/>
      <c r="BLK21" s="29"/>
      <c r="BLL21" s="29"/>
      <c r="BLM21" s="29"/>
      <c r="BLN21" s="29"/>
      <c r="BLO21" s="29"/>
      <c r="BLP21" s="29"/>
      <c r="BLQ21" s="29"/>
      <c r="BLR21" s="29"/>
      <c r="BLS21" s="29"/>
      <c r="BLT21" s="29"/>
      <c r="BLU21" s="29"/>
      <c r="BLV21" s="29"/>
      <c r="BLW21" s="29"/>
      <c r="BLX21" s="29"/>
      <c r="BLY21" s="29"/>
      <c r="BLZ21" s="29"/>
      <c r="BMA21" s="29"/>
      <c r="BMB21" s="29"/>
      <c r="BMC21" s="29"/>
      <c r="BMD21" s="29"/>
      <c r="BME21" s="29"/>
      <c r="BMF21" s="29"/>
      <c r="BMG21" s="29"/>
      <c r="BMH21" s="29"/>
      <c r="BMI21" s="29"/>
      <c r="BMJ21" s="29"/>
      <c r="BMK21" s="29"/>
      <c r="BML21" s="29"/>
      <c r="BMM21" s="29"/>
      <c r="BMN21" s="29"/>
      <c r="BMO21" s="29"/>
      <c r="BMP21" s="29"/>
      <c r="BMQ21" s="29"/>
      <c r="BMR21" s="29"/>
      <c r="BMS21" s="29"/>
      <c r="BMT21" s="29"/>
      <c r="BMU21" s="29"/>
      <c r="BMV21" s="29"/>
      <c r="BMW21" s="29"/>
      <c r="BMX21" s="29"/>
      <c r="BMY21" s="29"/>
      <c r="BMZ21" s="29"/>
      <c r="BNA21" s="29"/>
      <c r="BNB21" s="29"/>
      <c r="BNC21" s="29"/>
      <c r="BND21" s="29"/>
      <c r="BNE21" s="29"/>
      <c r="BNF21" s="29"/>
      <c r="BNG21" s="29"/>
      <c r="BNH21" s="29"/>
      <c r="BNI21" s="29"/>
      <c r="BNJ21" s="29"/>
      <c r="BNK21" s="29"/>
      <c r="BNL21" s="29"/>
      <c r="BNM21" s="29"/>
      <c r="BNN21" s="29"/>
      <c r="BNO21" s="29"/>
      <c r="BNP21" s="29"/>
      <c r="BNQ21" s="29"/>
      <c r="BNR21" s="29"/>
      <c r="BNS21" s="29"/>
      <c r="BNT21" s="29"/>
      <c r="BNU21" s="29"/>
      <c r="BNV21" s="29"/>
      <c r="BNW21" s="29"/>
      <c r="BNX21" s="29"/>
      <c r="BNY21" s="29"/>
      <c r="BNZ21" s="29"/>
      <c r="BOA21" s="29"/>
      <c r="BOB21" s="29"/>
      <c r="BOC21" s="29"/>
      <c r="BOD21" s="29"/>
      <c r="BOE21" s="29"/>
      <c r="BOF21" s="29"/>
      <c r="BOG21" s="29"/>
      <c r="BOH21" s="29"/>
      <c r="BOI21" s="29"/>
      <c r="BOJ21" s="29"/>
      <c r="BOK21" s="29"/>
      <c r="BOL21" s="29"/>
      <c r="BOM21" s="29"/>
      <c r="BON21" s="29"/>
      <c r="BOO21" s="29"/>
      <c r="BOP21" s="29"/>
      <c r="BOQ21" s="29"/>
      <c r="BOR21" s="29"/>
      <c r="BOS21" s="29"/>
      <c r="BOT21" s="29"/>
      <c r="BOU21" s="29"/>
      <c r="BOV21" s="29"/>
      <c r="BOW21" s="29"/>
      <c r="BOX21" s="29"/>
      <c r="BOY21" s="29"/>
      <c r="BOZ21" s="29"/>
      <c r="BPA21" s="29"/>
      <c r="BPB21" s="29"/>
      <c r="BPC21" s="29"/>
      <c r="BPD21" s="29"/>
      <c r="BPE21" s="29"/>
      <c r="BPF21" s="29"/>
      <c r="BPG21" s="29"/>
      <c r="BPH21" s="29"/>
      <c r="BPI21" s="29"/>
      <c r="BPJ21" s="29"/>
      <c r="BPK21" s="29"/>
      <c r="BPL21" s="29"/>
      <c r="BPM21" s="29"/>
      <c r="BPN21" s="29"/>
      <c r="BPO21" s="29"/>
      <c r="BPP21" s="29"/>
      <c r="BPQ21" s="29"/>
      <c r="BPR21" s="29"/>
      <c r="BPS21" s="29"/>
      <c r="BPT21" s="29"/>
      <c r="BPU21" s="29"/>
      <c r="BPV21" s="29"/>
      <c r="BPW21" s="29"/>
      <c r="BPX21" s="29"/>
      <c r="BPY21" s="29"/>
      <c r="BPZ21" s="29"/>
      <c r="BQA21" s="29"/>
      <c r="BQB21" s="29"/>
      <c r="BQC21" s="29"/>
      <c r="BQD21" s="29"/>
      <c r="BQE21" s="29"/>
      <c r="BQF21" s="29"/>
      <c r="BQG21" s="29"/>
      <c r="BQH21" s="29"/>
      <c r="BQI21" s="29"/>
      <c r="BQJ21" s="29"/>
      <c r="BQK21" s="29"/>
      <c r="BQL21" s="29"/>
      <c r="BQM21" s="29"/>
      <c r="BQN21" s="29"/>
      <c r="BQO21" s="29"/>
      <c r="BQP21" s="29"/>
      <c r="BQQ21" s="29"/>
      <c r="BQR21" s="29"/>
      <c r="BQS21" s="29"/>
      <c r="BQT21" s="29"/>
      <c r="BQU21" s="29"/>
      <c r="BQV21" s="29"/>
      <c r="BQW21" s="29"/>
      <c r="BQX21" s="29"/>
      <c r="BQY21" s="29"/>
      <c r="BQZ21" s="29"/>
      <c r="BRA21" s="29"/>
      <c r="BRB21" s="29"/>
      <c r="BRC21" s="29"/>
      <c r="BRD21" s="29"/>
      <c r="BRE21" s="29"/>
      <c r="BRF21" s="29"/>
      <c r="BRG21" s="29"/>
      <c r="BRH21" s="29"/>
      <c r="BRI21" s="29"/>
      <c r="BRJ21" s="29"/>
      <c r="BRK21" s="29"/>
      <c r="BRL21" s="29"/>
      <c r="BRM21" s="29"/>
      <c r="BRN21" s="29"/>
      <c r="BRO21" s="29"/>
      <c r="BRP21" s="29"/>
      <c r="BRQ21" s="29"/>
      <c r="BRR21" s="29"/>
      <c r="BRS21" s="29"/>
      <c r="BRT21" s="29"/>
      <c r="BRU21" s="29"/>
      <c r="BRV21" s="29"/>
      <c r="BRW21" s="29"/>
      <c r="BRX21" s="29"/>
      <c r="BRY21" s="29"/>
      <c r="BRZ21" s="29"/>
      <c r="BSA21" s="29"/>
      <c r="BSB21" s="29"/>
      <c r="BSC21" s="29"/>
      <c r="BSD21" s="29"/>
      <c r="BSE21" s="29"/>
      <c r="BSF21" s="29"/>
      <c r="BSG21" s="29"/>
      <c r="BSH21" s="29"/>
      <c r="BSI21" s="29"/>
      <c r="BSJ21" s="29"/>
      <c r="BSK21" s="29"/>
      <c r="BSL21" s="29"/>
      <c r="BSM21" s="29"/>
      <c r="BSN21" s="29"/>
      <c r="BSO21" s="29"/>
      <c r="BSP21" s="29"/>
      <c r="BSQ21" s="29"/>
      <c r="BSR21" s="29"/>
      <c r="BSS21" s="29"/>
      <c r="BST21" s="29"/>
      <c r="BSU21" s="29"/>
      <c r="BSV21" s="29"/>
      <c r="BSW21" s="29"/>
      <c r="BSX21" s="29"/>
      <c r="BSY21" s="29"/>
      <c r="BSZ21" s="29"/>
      <c r="BTA21" s="29"/>
      <c r="BTB21" s="29"/>
      <c r="BTC21" s="29"/>
      <c r="BTD21" s="29"/>
      <c r="BTE21" s="29"/>
      <c r="BTF21" s="29"/>
      <c r="BTG21" s="29"/>
      <c r="BTH21" s="29"/>
      <c r="BTI21" s="29"/>
      <c r="BTJ21" s="29"/>
      <c r="BTK21" s="29"/>
      <c r="BTL21" s="29"/>
      <c r="BTM21" s="29"/>
      <c r="BTN21" s="29"/>
      <c r="BTO21" s="29"/>
      <c r="BTP21" s="29"/>
      <c r="BTQ21" s="29"/>
      <c r="BTR21" s="29"/>
      <c r="BTS21" s="29"/>
      <c r="BTT21" s="29"/>
      <c r="BTU21" s="29"/>
      <c r="BTV21" s="29"/>
      <c r="BTW21" s="29"/>
      <c r="BTX21" s="29"/>
      <c r="BTY21" s="29"/>
      <c r="BTZ21" s="29"/>
      <c r="BUA21" s="29"/>
      <c r="BUB21" s="29"/>
      <c r="BUC21" s="29"/>
      <c r="BUD21" s="29"/>
      <c r="BUE21" s="29"/>
      <c r="BUF21" s="29"/>
      <c r="BUG21" s="29"/>
      <c r="BUH21" s="29"/>
      <c r="BUI21" s="29"/>
      <c r="BUJ21" s="29"/>
      <c r="BUK21" s="29"/>
      <c r="BUL21" s="29"/>
      <c r="BUM21" s="29"/>
      <c r="BUN21" s="29"/>
      <c r="BUO21" s="29"/>
      <c r="BUP21" s="29"/>
      <c r="BUQ21" s="29"/>
      <c r="BUR21" s="29"/>
      <c r="BUS21" s="29"/>
      <c r="BUT21" s="29"/>
      <c r="BUU21" s="29"/>
      <c r="BUV21" s="29"/>
      <c r="BUW21" s="29"/>
      <c r="BUX21" s="29"/>
      <c r="BUY21" s="29"/>
      <c r="BUZ21" s="29"/>
      <c r="BVA21" s="29"/>
      <c r="BVB21" s="29"/>
      <c r="BVC21" s="29"/>
      <c r="BVD21" s="29"/>
      <c r="BVE21" s="29"/>
      <c r="BVF21" s="29"/>
      <c r="BVG21" s="29"/>
      <c r="BVH21" s="29"/>
      <c r="BVI21" s="29"/>
      <c r="BVJ21" s="29"/>
      <c r="BVK21" s="29"/>
      <c r="BVL21" s="29"/>
      <c r="BVM21" s="29"/>
      <c r="BVN21" s="29"/>
      <c r="BVO21" s="29"/>
      <c r="BVP21" s="29"/>
      <c r="BVQ21" s="29"/>
      <c r="BVR21" s="29"/>
      <c r="BVS21" s="29"/>
      <c r="BVT21" s="29"/>
      <c r="BVU21" s="29"/>
      <c r="BVV21" s="29"/>
      <c r="BVW21" s="29"/>
      <c r="BVX21" s="29"/>
      <c r="BVY21" s="29"/>
      <c r="BVZ21" s="29"/>
      <c r="BWA21" s="29"/>
      <c r="BWB21" s="29"/>
      <c r="BWC21" s="29"/>
      <c r="BWD21" s="29"/>
      <c r="BWE21" s="29"/>
      <c r="BWF21" s="29"/>
      <c r="BWG21" s="29"/>
      <c r="BWH21" s="29"/>
      <c r="BWI21" s="29"/>
      <c r="BWJ21" s="29"/>
      <c r="BWK21" s="29"/>
      <c r="BWL21" s="29"/>
      <c r="BWM21" s="29"/>
      <c r="BWN21" s="29"/>
      <c r="BWO21" s="29"/>
      <c r="BWP21" s="29"/>
      <c r="BWQ21" s="29"/>
      <c r="BWR21" s="29"/>
      <c r="BWS21" s="29"/>
      <c r="BWT21" s="29"/>
      <c r="BWU21" s="29"/>
      <c r="BWV21" s="29"/>
      <c r="BWW21" s="29"/>
      <c r="BWX21" s="29"/>
      <c r="BWY21" s="29"/>
      <c r="BWZ21" s="29"/>
      <c r="BXA21" s="29"/>
      <c r="BXB21" s="29"/>
      <c r="BXC21" s="29"/>
      <c r="BXD21" s="29"/>
      <c r="BXE21" s="29"/>
      <c r="BXF21" s="29"/>
      <c r="BXG21" s="29"/>
      <c r="BXH21" s="29"/>
      <c r="BXI21" s="29"/>
      <c r="BXJ21" s="29"/>
      <c r="BXK21" s="29"/>
      <c r="BXL21" s="29"/>
      <c r="BXM21" s="29"/>
      <c r="BXN21" s="29"/>
      <c r="BXO21" s="29"/>
      <c r="BXP21" s="29"/>
      <c r="BXQ21" s="29"/>
      <c r="BXR21" s="29"/>
      <c r="BXS21" s="29"/>
      <c r="BXT21" s="29"/>
      <c r="BXU21" s="29"/>
      <c r="BXV21" s="29"/>
      <c r="BXW21" s="29"/>
      <c r="BXX21" s="29"/>
      <c r="BXY21" s="29"/>
      <c r="BXZ21" s="29"/>
      <c r="BYA21" s="29"/>
      <c r="BYB21" s="29"/>
      <c r="BYC21" s="29"/>
      <c r="BYD21" s="29"/>
      <c r="BYE21" s="29"/>
      <c r="BYF21" s="29"/>
      <c r="BYG21" s="29"/>
      <c r="BYH21" s="29"/>
      <c r="BYI21" s="29"/>
      <c r="BYJ21" s="29"/>
      <c r="BYK21" s="29"/>
      <c r="BYL21" s="29"/>
      <c r="BYM21" s="29"/>
      <c r="BYN21" s="29"/>
      <c r="BYO21" s="29"/>
      <c r="BYP21" s="29"/>
      <c r="BYQ21" s="29"/>
      <c r="BYR21" s="29"/>
      <c r="BYS21" s="29"/>
      <c r="BYT21" s="29"/>
      <c r="BYU21" s="29"/>
      <c r="BYV21" s="29"/>
      <c r="BYW21" s="29"/>
      <c r="BYX21" s="29"/>
      <c r="BYY21" s="29"/>
      <c r="BYZ21" s="29"/>
      <c r="BZA21" s="29"/>
      <c r="BZB21" s="29"/>
      <c r="BZC21" s="29"/>
      <c r="BZD21" s="29"/>
      <c r="BZE21" s="29"/>
      <c r="BZF21" s="29"/>
      <c r="BZG21" s="29"/>
      <c r="BZH21" s="29"/>
      <c r="BZI21" s="29"/>
      <c r="BZJ21" s="29"/>
      <c r="BZK21" s="29"/>
      <c r="BZL21" s="29"/>
      <c r="BZM21" s="29"/>
      <c r="BZN21" s="29"/>
      <c r="BZO21" s="29"/>
      <c r="BZP21" s="29"/>
      <c r="BZQ21" s="29"/>
      <c r="BZR21" s="29"/>
      <c r="BZS21" s="29"/>
      <c r="BZT21" s="29"/>
      <c r="BZU21" s="29"/>
      <c r="BZV21" s="29"/>
      <c r="BZW21" s="29"/>
      <c r="BZX21" s="29"/>
      <c r="BZY21" s="29"/>
      <c r="BZZ21" s="29"/>
      <c r="CAA21" s="29"/>
      <c r="CAB21" s="29"/>
      <c r="CAC21" s="29"/>
      <c r="CAD21" s="29"/>
      <c r="CAE21" s="29"/>
      <c r="CAF21" s="29"/>
      <c r="CAG21" s="29"/>
      <c r="CAH21" s="29"/>
      <c r="CAI21" s="29"/>
      <c r="CAJ21" s="29"/>
      <c r="CAK21" s="29"/>
      <c r="CAL21" s="29"/>
      <c r="CAM21" s="29"/>
      <c r="CAN21" s="29"/>
      <c r="CAO21" s="29"/>
      <c r="CAP21" s="29"/>
      <c r="CAQ21" s="29"/>
      <c r="CAR21" s="29"/>
      <c r="CAS21" s="29"/>
      <c r="CAT21" s="29"/>
      <c r="CAU21" s="29"/>
      <c r="CAV21" s="29"/>
      <c r="CAW21" s="29"/>
      <c r="CAX21" s="29"/>
      <c r="CAY21" s="29"/>
      <c r="CAZ21" s="29"/>
      <c r="CBA21" s="29"/>
      <c r="CBB21" s="29"/>
      <c r="CBC21" s="29"/>
      <c r="CBD21" s="29"/>
      <c r="CBE21" s="29"/>
      <c r="CBF21" s="29"/>
      <c r="CBG21" s="29"/>
      <c r="CBH21" s="29"/>
      <c r="CBI21" s="29"/>
      <c r="CBJ21" s="29"/>
      <c r="CBK21" s="29"/>
      <c r="CBL21" s="29"/>
      <c r="CBM21" s="29"/>
      <c r="CBN21" s="29"/>
      <c r="CBO21" s="29"/>
      <c r="CBP21" s="29"/>
      <c r="CBQ21" s="29"/>
      <c r="CBR21" s="29"/>
      <c r="CBS21" s="29"/>
      <c r="CBT21" s="29"/>
      <c r="CBU21" s="29"/>
      <c r="CBV21" s="29"/>
      <c r="CBW21" s="29"/>
      <c r="CBX21" s="29"/>
      <c r="CBY21" s="29"/>
      <c r="CBZ21" s="29"/>
      <c r="CCA21" s="29"/>
      <c r="CCB21" s="29"/>
      <c r="CCC21" s="29"/>
      <c r="CCD21" s="29"/>
      <c r="CCE21" s="29"/>
      <c r="CCF21" s="29"/>
      <c r="CCG21" s="29"/>
      <c r="CCH21" s="29"/>
      <c r="CCI21" s="29"/>
      <c r="CCJ21" s="29"/>
      <c r="CCK21" s="29"/>
      <c r="CCL21" s="29"/>
      <c r="CCM21" s="29"/>
      <c r="CCN21" s="29"/>
      <c r="CCO21" s="29"/>
      <c r="CCP21" s="29"/>
      <c r="CCQ21" s="29"/>
      <c r="CCR21" s="29"/>
      <c r="CCS21" s="29"/>
      <c r="CCT21" s="29"/>
      <c r="CCU21" s="29"/>
      <c r="CCV21" s="29"/>
      <c r="CCW21" s="29"/>
      <c r="CCX21" s="29"/>
      <c r="CCY21" s="29"/>
      <c r="CCZ21" s="29"/>
      <c r="CDA21" s="29"/>
      <c r="CDB21" s="29"/>
      <c r="CDC21" s="29"/>
      <c r="CDD21" s="29"/>
      <c r="CDE21" s="29"/>
      <c r="CDF21" s="29"/>
      <c r="CDG21" s="29"/>
      <c r="CDH21" s="29"/>
      <c r="CDI21" s="29"/>
      <c r="CDJ21" s="29"/>
      <c r="CDK21" s="29"/>
      <c r="CDL21" s="29"/>
      <c r="CDM21" s="29"/>
      <c r="CDN21" s="29"/>
      <c r="CDO21" s="29"/>
      <c r="CDP21" s="29"/>
      <c r="CDQ21" s="29"/>
      <c r="CDR21" s="29"/>
      <c r="CDS21" s="29"/>
      <c r="CDT21" s="29"/>
      <c r="CDU21" s="29"/>
      <c r="CDV21" s="29"/>
      <c r="CDW21" s="29"/>
      <c r="CDX21" s="29"/>
      <c r="CDY21" s="29"/>
      <c r="CDZ21" s="29"/>
      <c r="CEA21" s="29"/>
      <c r="CEB21" s="29"/>
      <c r="CEC21" s="29"/>
      <c r="CED21" s="29"/>
      <c r="CEE21" s="29"/>
      <c r="CEF21" s="29"/>
      <c r="CEG21" s="29"/>
      <c r="CEH21" s="29"/>
      <c r="CEI21" s="29"/>
      <c r="CEJ21" s="29"/>
      <c r="CEK21" s="29"/>
      <c r="CEL21" s="29"/>
      <c r="CEM21" s="29"/>
      <c r="CEN21" s="29"/>
      <c r="CEO21" s="29"/>
      <c r="CEP21" s="29"/>
      <c r="CEQ21" s="29"/>
      <c r="CER21" s="29"/>
      <c r="CES21" s="29"/>
      <c r="CET21" s="29"/>
      <c r="CEU21" s="29"/>
      <c r="CEV21" s="29"/>
      <c r="CEW21" s="29"/>
      <c r="CEX21" s="29"/>
      <c r="CEY21" s="29"/>
      <c r="CEZ21" s="29"/>
      <c r="CFA21" s="29"/>
      <c r="CFB21" s="29"/>
      <c r="CFC21" s="29"/>
      <c r="CFD21" s="29"/>
      <c r="CFE21" s="29"/>
      <c r="CFF21" s="29"/>
      <c r="CFG21" s="29"/>
      <c r="CFH21" s="29"/>
      <c r="CFI21" s="29"/>
      <c r="CFJ21" s="29"/>
      <c r="CFK21" s="29"/>
      <c r="CFL21" s="29"/>
      <c r="CFM21" s="29"/>
      <c r="CFN21" s="29"/>
      <c r="CFO21" s="29"/>
      <c r="CFP21" s="29"/>
      <c r="CFQ21" s="29"/>
      <c r="CFR21" s="29"/>
      <c r="CFS21" s="29"/>
      <c r="CFT21" s="29"/>
      <c r="CFU21" s="29"/>
      <c r="CFV21" s="29"/>
      <c r="CFW21" s="29"/>
      <c r="CFX21" s="29"/>
      <c r="CFY21" s="29"/>
      <c r="CFZ21" s="29"/>
      <c r="CGA21" s="29"/>
      <c r="CGB21" s="29"/>
      <c r="CGC21" s="29"/>
      <c r="CGD21" s="29"/>
      <c r="CGE21" s="29"/>
      <c r="CGF21" s="29"/>
      <c r="CGG21" s="29"/>
      <c r="CGH21" s="29"/>
      <c r="CGI21" s="29"/>
      <c r="CGJ21" s="29"/>
      <c r="CGK21" s="29"/>
      <c r="CGL21" s="29"/>
      <c r="CGM21" s="29"/>
      <c r="CGN21" s="29"/>
      <c r="CGO21" s="29"/>
      <c r="CGP21" s="29"/>
      <c r="CGQ21" s="29"/>
      <c r="CGR21" s="29"/>
      <c r="CGS21" s="29"/>
      <c r="CGT21" s="29"/>
      <c r="CGU21" s="29"/>
      <c r="CGV21" s="29"/>
      <c r="CGW21" s="29"/>
      <c r="CGX21" s="29"/>
      <c r="CGY21" s="29"/>
      <c r="CGZ21" s="29"/>
      <c r="CHA21" s="29"/>
      <c r="CHB21" s="29"/>
      <c r="CHC21" s="29"/>
      <c r="CHD21" s="29"/>
      <c r="CHE21" s="29"/>
      <c r="CHF21" s="29"/>
      <c r="CHG21" s="29"/>
      <c r="CHH21" s="29"/>
      <c r="CHI21" s="29"/>
      <c r="CHJ21" s="29"/>
      <c r="CHK21" s="29"/>
      <c r="CHL21" s="29"/>
      <c r="CHM21" s="29"/>
      <c r="CHN21" s="29"/>
      <c r="CHO21" s="29"/>
      <c r="CHP21" s="29"/>
      <c r="CHQ21" s="29"/>
      <c r="CHR21" s="29"/>
      <c r="CHS21" s="29"/>
      <c r="CHT21" s="29"/>
      <c r="CHU21" s="29"/>
      <c r="CHV21" s="29"/>
      <c r="CHW21" s="29"/>
      <c r="CHX21" s="29"/>
      <c r="CHY21" s="29"/>
      <c r="CHZ21" s="29"/>
      <c r="CIA21" s="29"/>
      <c r="CIB21" s="29"/>
      <c r="CIC21" s="29"/>
      <c r="CID21" s="29"/>
      <c r="CIE21" s="29"/>
      <c r="CIF21" s="29"/>
      <c r="CIG21" s="29"/>
      <c r="CIH21" s="29"/>
      <c r="CII21" s="29"/>
      <c r="CIJ21" s="29"/>
      <c r="CIK21" s="29"/>
      <c r="CIL21" s="29"/>
      <c r="CIM21" s="29"/>
      <c r="CIN21" s="29"/>
      <c r="CIO21" s="29"/>
      <c r="CIP21" s="29"/>
      <c r="CIQ21" s="29"/>
      <c r="CIR21" s="29"/>
      <c r="CIS21" s="29"/>
      <c r="CIT21" s="29"/>
      <c r="CIU21" s="29"/>
      <c r="CIV21" s="29"/>
      <c r="CIW21" s="29"/>
      <c r="CIX21" s="29"/>
      <c r="CIY21" s="29"/>
      <c r="CIZ21" s="29"/>
      <c r="CJA21" s="29"/>
      <c r="CJB21" s="29"/>
      <c r="CJC21" s="29"/>
      <c r="CJD21" s="29"/>
      <c r="CJE21" s="29"/>
      <c r="CJF21" s="29"/>
      <c r="CJG21" s="29"/>
      <c r="CJH21" s="29"/>
      <c r="CJI21" s="29"/>
      <c r="CJJ21" s="29"/>
      <c r="CJK21" s="29"/>
      <c r="CJL21" s="29"/>
      <c r="CJM21" s="29"/>
      <c r="CJN21" s="29"/>
      <c r="CJO21" s="29"/>
      <c r="CJP21" s="29"/>
      <c r="CJQ21" s="29"/>
      <c r="CJR21" s="29"/>
      <c r="CJS21" s="29"/>
      <c r="CJT21" s="29"/>
      <c r="CJU21" s="29"/>
      <c r="CJV21" s="29"/>
      <c r="CJW21" s="29"/>
      <c r="CJX21" s="29"/>
      <c r="CJY21" s="29"/>
      <c r="CJZ21" s="29"/>
      <c r="CKA21" s="29"/>
      <c r="CKB21" s="29"/>
      <c r="CKC21" s="29"/>
      <c r="CKD21" s="29"/>
      <c r="CKE21" s="29"/>
      <c r="CKF21" s="29"/>
      <c r="CKG21" s="29"/>
      <c r="CKH21" s="29"/>
      <c r="CKI21" s="29"/>
      <c r="CKJ21" s="29"/>
      <c r="CKK21" s="29"/>
      <c r="CKL21" s="29"/>
      <c r="CKM21" s="29"/>
      <c r="CKN21" s="29"/>
      <c r="CKO21" s="29"/>
      <c r="CKP21" s="29"/>
      <c r="CKQ21" s="29"/>
      <c r="CKR21" s="29"/>
      <c r="CKS21" s="29"/>
      <c r="CKT21" s="29"/>
      <c r="CKU21" s="29"/>
      <c r="CKV21" s="29"/>
      <c r="CKW21" s="29"/>
      <c r="CKX21" s="29"/>
      <c r="CKY21" s="29"/>
      <c r="CKZ21" s="29"/>
      <c r="CLA21" s="29"/>
      <c r="CLB21" s="29"/>
      <c r="CLC21" s="29"/>
      <c r="CLD21" s="29"/>
      <c r="CLE21" s="29"/>
      <c r="CLF21" s="29"/>
      <c r="CLG21" s="29"/>
      <c r="CLH21" s="29"/>
      <c r="CLI21" s="29"/>
      <c r="CLJ21" s="29"/>
      <c r="CLK21" s="29"/>
      <c r="CLL21" s="29"/>
      <c r="CLM21" s="29"/>
      <c r="CLN21" s="29"/>
      <c r="CLO21" s="29"/>
      <c r="CLP21" s="29"/>
      <c r="CLQ21" s="29"/>
      <c r="CLR21" s="29"/>
      <c r="CLS21" s="29"/>
      <c r="CLT21" s="29"/>
      <c r="CLU21" s="29"/>
      <c r="CLV21" s="29"/>
      <c r="CLW21" s="29"/>
      <c r="CLX21" s="29"/>
      <c r="CLY21" s="29"/>
      <c r="CLZ21" s="29"/>
      <c r="CMA21" s="29"/>
      <c r="CMB21" s="29"/>
      <c r="CMC21" s="29"/>
      <c r="CMD21" s="29"/>
      <c r="CME21" s="29"/>
      <c r="CMF21" s="29"/>
      <c r="CMG21" s="29"/>
      <c r="CMH21" s="29"/>
      <c r="CMI21" s="29"/>
      <c r="CMJ21" s="29"/>
      <c r="CMK21" s="29"/>
      <c r="CML21" s="29"/>
      <c r="CMM21" s="29"/>
      <c r="CMN21" s="29"/>
      <c r="CMO21" s="29"/>
      <c r="CMP21" s="29"/>
      <c r="CMQ21" s="29"/>
      <c r="CMR21" s="29"/>
      <c r="CMS21" s="29"/>
      <c r="CMT21" s="29"/>
      <c r="CMU21" s="29"/>
      <c r="CMV21" s="29"/>
      <c r="CMW21" s="29"/>
      <c r="CMX21" s="29"/>
      <c r="CMY21" s="29"/>
      <c r="CMZ21" s="29"/>
      <c r="CNA21" s="29"/>
      <c r="CNB21" s="29"/>
      <c r="CNC21" s="29"/>
      <c r="CND21" s="29"/>
      <c r="CNE21" s="29"/>
      <c r="CNF21" s="29"/>
      <c r="CNG21" s="29"/>
      <c r="CNH21" s="29"/>
      <c r="CNI21" s="29"/>
      <c r="CNJ21" s="29"/>
      <c r="CNK21" s="29"/>
      <c r="CNL21" s="29"/>
      <c r="CNM21" s="29"/>
      <c r="CNN21" s="29"/>
      <c r="CNO21" s="29"/>
      <c r="CNP21" s="29"/>
      <c r="CNQ21" s="29"/>
      <c r="CNR21" s="29"/>
      <c r="CNS21" s="29"/>
      <c r="CNT21" s="29"/>
      <c r="CNU21" s="29"/>
      <c r="CNV21" s="29"/>
      <c r="CNW21" s="29"/>
      <c r="CNX21" s="29"/>
      <c r="CNY21" s="29"/>
      <c r="CNZ21" s="29"/>
      <c r="COA21" s="29"/>
      <c r="COB21" s="29"/>
      <c r="COC21" s="29"/>
      <c r="COD21" s="29"/>
      <c r="COE21" s="29"/>
      <c r="COF21" s="29"/>
      <c r="COG21" s="29"/>
      <c r="COH21" s="29"/>
      <c r="COI21" s="29"/>
      <c r="COJ21" s="29"/>
      <c r="COK21" s="29"/>
      <c r="COL21" s="29"/>
      <c r="COM21" s="29"/>
      <c r="CON21" s="29"/>
      <c r="COO21" s="29"/>
      <c r="COP21" s="29"/>
      <c r="COQ21" s="29"/>
      <c r="COR21" s="29"/>
      <c r="COS21" s="29"/>
      <c r="COT21" s="29"/>
      <c r="COU21" s="29"/>
      <c r="COV21" s="29"/>
      <c r="COW21" s="29"/>
      <c r="COX21" s="29"/>
      <c r="COY21" s="29"/>
      <c r="COZ21" s="29"/>
      <c r="CPA21" s="29"/>
      <c r="CPB21" s="29"/>
      <c r="CPC21" s="29"/>
      <c r="CPD21" s="29"/>
      <c r="CPE21" s="29"/>
      <c r="CPF21" s="29"/>
      <c r="CPG21" s="29"/>
      <c r="CPH21" s="29"/>
      <c r="CPI21" s="29"/>
      <c r="CPJ21" s="29"/>
      <c r="CPK21" s="29"/>
      <c r="CPL21" s="29"/>
      <c r="CPM21" s="29"/>
      <c r="CPN21" s="29"/>
      <c r="CPO21" s="29"/>
      <c r="CPP21" s="29"/>
      <c r="CPQ21" s="29"/>
      <c r="CPR21" s="29"/>
      <c r="CPS21" s="29"/>
      <c r="CPT21" s="29"/>
      <c r="CPU21" s="29"/>
      <c r="CPV21" s="29"/>
      <c r="CPW21" s="29"/>
      <c r="CPX21" s="29"/>
      <c r="CPY21" s="29"/>
      <c r="CPZ21" s="29"/>
      <c r="CQA21" s="29"/>
      <c r="CQB21" s="29"/>
      <c r="CQC21" s="29"/>
      <c r="CQD21" s="29"/>
      <c r="CQE21" s="29"/>
      <c r="CQF21" s="29"/>
      <c r="CQG21" s="29"/>
      <c r="CQH21" s="29"/>
      <c r="CQI21" s="29"/>
      <c r="CQJ21" s="29"/>
      <c r="CQK21" s="29"/>
      <c r="CQL21" s="29"/>
      <c r="CQM21" s="29"/>
      <c r="CQN21" s="29"/>
      <c r="CQO21" s="29"/>
      <c r="CQP21" s="29"/>
      <c r="CQQ21" s="29"/>
      <c r="CQR21" s="29"/>
      <c r="CQS21" s="29"/>
      <c r="CQT21" s="29"/>
      <c r="CQU21" s="29"/>
      <c r="CQV21" s="29"/>
      <c r="CQW21" s="29"/>
      <c r="CQX21" s="29"/>
      <c r="CQY21" s="29"/>
      <c r="CQZ21" s="29"/>
      <c r="CRA21" s="29"/>
      <c r="CRB21" s="29"/>
      <c r="CRC21" s="29"/>
      <c r="CRD21" s="29"/>
      <c r="CRE21" s="29"/>
      <c r="CRF21" s="29"/>
      <c r="CRG21" s="29"/>
      <c r="CRH21" s="29"/>
      <c r="CRI21" s="29"/>
      <c r="CRJ21" s="29"/>
      <c r="CRK21" s="29"/>
      <c r="CRL21" s="29"/>
      <c r="CRM21" s="29"/>
      <c r="CRN21" s="29"/>
      <c r="CRO21" s="29"/>
      <c r="CRP21" s="29"/>
      <c r="CRQ21" s="29"/>
      <c r="CRR21" s="29"/>
      <c r="CRS21" s="29"/>
      <c r="CRT21" s="29"/>
      <c r="CRU21" s="29"/>
      <c r="CRV21" s="29"/>
      <c r="CRW21" s="29"/>
      <c r="CRX21" s="29"/>
      <c r="CRY21" s="29"/>
      <c r="CRZ21" s="29"/>
      <c r="CSA21" s="29"/>
      <c r="CSB21" s="29"/>
      <c r="CSC21" s="29"/>
      <c r="CSD21" s="29"/>
      <c r="CSE21" s="29"/>
      <c r="CSF21" s="29"/>
      <c r="CSG21" s="29"/>
      <c r="CSH21" s="29"/>
      <c r="CSI21" s="29"/>
      <c r="CSJ21" s="29"/>
      <c r="CSK21" s="29"/>
      <c r="CSL21" s="29"/>
      <c r="CSM21" s="29"/>
      <c r="CSN21" s="29"/>
      <c r="CSO21" s="29"/>
      <c r="CSP21" s="29"/>
      <c r="CSQ21" s="29"/>
      <c r="CSR21" s="29"/>
      <c r="CSS21" s="29"/>
      <c r="CST21" s="29"/>
      <c r="CSU21" s="29"/>
      <c r="CSV21" s="29"/>
      <c r="CSW21" s="29"/>
      <c r="CSX21" s="29"/>
      <c r="CSY21" s="29"/>
      <c r="CSZ21" s="29"/>
      <c r="CTA21" s="29"/>
      <c r="CTB21" s="29"/>
      <c r="CTC21" s="29"/>
      <c r="CTD21" s="29"/>
      <c r="CTE21" s="29"/>
      <c r="CTF21" s="29"/>
      <c r="CTG21" s="29"/>
      <c r="CTH21" s="29"/>
      <c r="CTI21" s="29"/>
      <c r="CTJ21" s="29"/>
      <c r="CTK21" s="29"/>
      <c r="CTL21" s="29"/>
      <c r="CTM21" s="29"/>
      <c r="CTN21" s="29"/>
      <c r="CTO21" s="29"/>
      <c r="CTP21" s="29"/>
      <c r="CTQ21" s="29"/>
      <c r="CTR21" s="29"/>
      <c r="CTS21" s="29"/>
      <c r="CTT21" s="29"/>
      <c r="CTU21" s="29"/>
      <c r="CTV21" s="29"/>
      <c r="CTW21" s="29"/>
      <c r="CTX21" s="29"/>
      <c r="CTY21" s="29"/>
      <c r="CTZ21" s="29"/>
      <c r="CUA21" s="29"/>
      <c r="CUB21" s="29"/>
      <c r="CUC21" s="29"/>
      <c r="CUD21" s="29"/>
      <c r="CUE21" s="29"/>
      <c r="CUF21" s="29"/>
      <c r="CUG21" s="29"/>
      <c r="CUH21" s="29"/>
      <c r="CUI21" s="29"/>
      <c r="CUJ21" s="29"/>
      <c r="CUK21" s="29"/>
      <c r="CUL21" s="29"/>
      <c r="CUM21" s="29"/>
      <c r="CUN21" s="29"/>
      <c r="CUO21" s="29"/>
      <c r="CUP21" s="29"/>
      <c r="CUQ21" s="29"/>
      <c r="CUR21" s="29"/>
      <c r="CUS21" s="29"/>
      <c r="CUT21" s="29"/>
      <c r="CUU21" s="29"/>
      <c r="CUV21" s="29"/>
      <c r="CUW21" s="29"/>
      <c r="CUX21" s="29"/>
      <c r="CUY21" s="29"/>
      <c r="CUZ21" s="29"/>
      <c r="CVA21" s="29"/>
      <c r="CVB21" s="29"/>
      <c r="CVC21" s="29"/>
      <c r="CVD21" s="29"/>
      <c r="CVE21" s="29"/>
      <c r="CVF21" s="29"/>
      <c r="CVG21" s="29"/>
      <c r="CVH21" s="29"/>
      <c r="CVI21" s="29"/>
      <c r="CVJ21" s="29"/>
      <c r="CVK21" s="29"/>
      <c r="CVL21" s="29"/>
      <c r="CVM21" s="29"/>
      <c r="CVN21" s="29"/>
      <c r="CVO21" s="29"/>
      <c r="CVP21" s="29"/>
      <c r="CVQ21" s="29"/>
      <c r="CVR21" s="29"/>
      <c r="CVS21" s="29"/>
      <c r="CVT21" s="29"/>
      <c r="CVU21" s="29"/>
      <c r="CVV21" s="29"/>
      <c r="CVW21" s="29"/>
      <c r="CVX21" s="29"/>
      <c r="CVY21" s="29"/>
      <c r="CVZ21" s="29"/>
      <c r="CWA21" s="29"/>
      <c r="CWB21" s="29"/>
      <c r="CWC21" s="29"/>
      <c r="CWD21" s="29"/>
      <c r="CWE21" s="29"/>
      <c r="CWF21" s="29"/>
      <c r="CWG21" s="29"/>
      <c r="CWH21" s="29"/>
      <c r="CWI21" s="29"/>
      <c r="CWJ21" s="29"/>
      <c r="CWK21" s="29"/>
      <c r="CWL21" s="29"/>
      <c r="CWM21" s="29"/>
      <c r="CWN21" s="29"/>
      <c r="CWO21" s="29"/>
      <c r="CWP21" s="29"/>
      <c r="CWQ21" s="29"/>
      <c r="CWR21" s="29"/>
      <c r="CWS21" s="29"/>
      <c r="CWT21" s="29"/>
      <c r="CWU21" s="29"/>
      <c r="CWV21" s="29"/>
      <c r="CWW21" s="29"/>
      <c r="CWX21" s="29"/>
      <c r="CWY21" s="29"/>
      <c r="CWZ21" s="29"/>
      <c r="CXA21" s="29"/>
      <c r="CXB21" s="29"/>
      <c r="CXC21" s="29"/>
      <c r="CXD21" s="29"/>
      <c r="CXE21" s="29"/>
      <c r="CXF21" s="29"/>
      <c r="CXG21" s="29"/>
      <c r="CXH21" s="29"/>
      <c r="CXI21" s="29"/>
      <c r="CXJ21" s="29"/>
      <c r="CXK21" s="29"/>
      <c r="CXL21" s="29"/>
      <c r="CXM21" s="29"/>
      <c r="CXN21" s="29"/>
      <c r="CXO21" s="29"/>
      <c r="CXP21" s="29"/>
      <c r="CXQ21" s="29"/>
      <c r="CXR21" s="29"/>
      <c r="CXS21" s="29"/>
      <c r="CXT21" s="29"/>
      <c r="CXU21" s="29"/>
      <c r="CXV21" s="29"/>
      <c r="CXW21" s="29"/>
      <c r="CXX21" s="29"/>
      <c r="CXY21" s="29"/>
      <c r="CXZ21" s="29"/>
      <c r="CYA21" s="29"/>
      <c r="CYB21" s="29"/>
      <c r="CYC21" s="29"/>
      <c r="CYD21" s="29"/>
      <c r="CYE21" s="29"/>
      <c r="CYF21" s="29"/>
      <c r="CYG21" s="29"/>
      <c r="CYH21" s="29"/>
      <c r="CYI21" s="29"/>
      <c r="CYJ21" s="29"/>
      <c r="CYK21" s="29"/>
      <c r="CYL21" s="29"/>
      <c r="CYM21" s="29"/>
      <c r="CYN21" s="29"/>
      <c r="CYO21" s="29"/>
      <c r="CYP21" s="29"/>
      <c r="CYQ21" s="29"/>
      <c r="CYR21" s="29"/>
      <c r="CYS21" s="29"/>
      <c r="CYT21" s="29"/>
      <c r="CYU21" s="29"/>
      <c r="CYV21" s="29"/>
      <c r="CYW21" s="29"/>
      <c r="CYX21" s="29"/>
      <c r="CYY21" s="29"/>
      <c r="CYZ21" s="29"/>
      <c r="CZA21" s="29"/>
      <c r="CZB21" s="29"/>
      <c r="CZC21" s="29"/>
      <c r="CZD21" s="29"/>
      <c r="CZE21" s="29"/>
      <c r="CZF21" s="29"/>
      <c r="CZG21" s="29"/>
      <c r="CZH21" s="29"/>
      <c r="CZI21" s="29"/>
      <c r="CZJ21" s="29"/>
      <c r="CZK21" s="29"/>
      <c r="CZL21" s="29"/>
      <c r="CZM21" s="29"/>
      <c r="CZN21" s="29"/>
      <c r="CZO21" s="29"/>
      <c r="CZP21" s="29"/>
      <c r="CZQ21" s="29"/>
      <c r="CZR21" s="29"/>
      <c r="CZS21" s="29"/>
      <c r="CZT21" s="29"/>
      <c r="CZU21" s="29"/>
      <c r="CZV21" s="29"/>
      <c r="CZW21" s="29"/>
      <c r="CZX21" s="29"/>
      <c r="CZY21" s="29"/>
      <c r="CZZ21" s="29"/>
      <c r="DAA21" s="29"/>
      <c r="DAB21" s="29"/>
      <c r="DAC21" s="29"/>
      <c r="DAD21" s="29"/>
      <c r="DAE21" s="29"/>
      <c r="DAF21" s="29"/>
      <c r="DAG21" s="29"/>
      <c r="DAH21" s="29"/>
      <c r="DAI21" s="29"/>
      <c r="DAJ21" s="29"/>
      <c r="DAK21" s="29"/>
      <c r="DAL21" s="29"/>
      <c r="DAM21" s="29"/>
      <c r="DAN21" s="29"/>
      <c r="DAO21" s="29"/>
      <c r="DAP21" s="29"/>
      <c r="DAQ21" s="29"/>
      <c r="DAR21" s="29"/>
      <c r="DAS21" s="29"/>
      <c r="DAT21" s="29"/>
      <c r="DAU21" s="29"/>
      <c r="DAV21" s="29"/>
      <c r="DAW21" s="29"/>
      <c r="DAX21" s="29"/>
      <c r="DAY21" s="29"/>
      <c r="DAZ21" s="29"/>
      <c r="DBA21" s="29"/>
      <c r="DBB21" s="29"/>
      <c r="DBC21" s="29"/>
      <c r="DBD21" s="29"/>
      <c r="DBE21" s="29"/>
      <c r="DBF21" s="29"/>
      <c r="DBG21" s="29"/>
      <c r="DBH21" s="29"/>
      <c r="DBI21" s="29"/>
      <c r="DBJ21" s="29"/>
      <c r="DBK21" s="29"/>
      <c r="DBL21" s="29"/>
      <c r="DBM21" s="29"/>
      <c r="DBN21" s="29"/>
      <c r="DBO21" s="29"/>
      <c r="DBP21" s="29"/>
      <c r="DBQ21" s="29"/>
      <c r="DBR21" s="29"/>
      <c r="DBS21" s="29"/>
      <c r="DBT21" s="29"/>
      <c r="DBU21" s="29"/>
      <c r="DBV21" s="29"/>
      <c r="DBW21" s="29"/>
      <c r="DBX21" s="29"/>
      <c r="DBY21" s="29"/>
      <c r="DBZ21" s="29"/>
      <c r="DCA21" s="29"/>
      <c r="DCB21" s="29"/>
      <c r="DCC21" s="29"/>
      <c r="DCD21" s="29"/>
      <c r="DCE21" s="29"/>
      <c r="DCF21" s="29"/>
      <c r="DCG21" s="29"/>
      <c r="DCH21" s="29"/>
      <c r="DCI21" s="29"/>
      <c r="DCJ21" s="29"/>
      <c r="DCK21" s="29"/>
      <c r="DCL21" s="29"/>
      <c r="DCM21" s="29"/>
      <c r="DCN21" s="29"/>
      <c r="DCO21" s="29"/>
      <c r="DCP21" s="29"/>
      <c r="DCQ21" s="29"/>
      <c r="DCR21" s="29"/>
      <c r="DCS21" s="29"/>
      <c r="DCT21" s="29"/>
      <c r="DCU21" s="29"/>
      <c r="DCV21" s="29"/>
      <c r="DCW21" s="29"/>
      <c r="DCX21" s="29"/>
      <c r="DCY21" s="29"/>
      <c r="DCZ21" s="29"/>
      <c r="DDA21" s="29"/>
      <c r="DDB21" s="29"/>
      <c r="DDC21" s="29"/>
      <c r="DDD21" s="29"/>
      <c r="DDE21" s="29"/>
      <c r="DDF21" s="29"/>
      <c r="DDG21" s="29"/>
      <c r="DDH21" s="29"/>
      <c r="DDI21" s="29"/>
      <c r="DDJ21" s="29"/>
      <c r="DDK21" s="29"/>
      <c r="DDL21" s="29"/>
      <c r="DDM21" s="29"/>
      <c r="DDN21" s="29"/>
      <c r="DDO21" s="29"/>
      <c r="DDP21" s="29"/>
      <c r="DDQ21" s="29"/>
      <c r="DDR21" s="29"/>
      <c r="DDS21" s="29"/>
      <c r="DDT21" s="29"/>
      <c r="DDU21" s="29"/>
      <c r="DDV21" s="29"/>
      <c r="DDW21" s="29"/>
      <c r="DDX21" s="29"/>
      <c r="DDY21" s="29"/>
      <c r="DDZ21" s="29"/>
      <c r="DEA21" s="29"/>
      <c r="DEB21" s="29"/>
      <c r="DEC21" s="29"/>
      <c r="DED21" s="29"/>
      <c r="DEE21" s="29"/>
      <c r="DEF21" s="29"/>
      <c r="DEG21" s="29"/>
      <c r="DEH21" s="29"/>
      <c r="DEI21" s="29"/>
      <c r="DEJ21" s="29"/>
      <c r="DEK21" s="29"/>
      <c r="DEL21" s="29"/>
      <c r="DEM21" s="29"/>
      <c r="DEN21" s="29"/>
      <c r="DEO21" s="29"/>
      <c r="DEP21" s="29"/>
      <c r="DEQ21" s="29"/>
      <c r="DER21" s="29"/>
      <c r="DES21" s="29"/>
      <c r="DET21" s="29"/>
      <c r="DEU21" s="29"/>
      <c r="DEV21" s="29"/>
      <c r="DEW21" s="29"/>
      <c r="DEX21" s="29"/>
      <c r="DEY21" s="29"/>
      <c r="DEZ21" s="29"/>
      <c r="DFA21" s="29"/>
      <c r="DFB21" s="29"/>
      <c r="DFC21" s="29"/>
      <c r="DFD21" s="29"/>
      <c r="DFE21" s="29"/>
      <c r="DFF21" s="29"/>
      <c r="DFG21" s="29"/>
      <c r="DFH21" s="29"/>
      <c r="DFI21" s="29"/>
      <c r="DFJ21" s="29"/>
      <c r="DFK21" s="29"/>
      <c r="DFL21" s="29"/>
      <c r="DFM21" s="29"/>
      <c r="DFN21" s="29"/>
      <c r="DFO21" s="29"/>
      <c r="DFP21" s="29"/>
      <c r="DFQ21" s="29"/>
      <c r="DFR21" s="29"/>
      <c r="DFS21" s="29"/>
      <c r="DFT21" s="29"/>
      <c r="DFU21" s="29"/>
      <c r="DFV21" s="29"/>
      <c r="DFW21" s="29"/>
      <c r="DFX21" s="29"/>
      <c r="DFY21" s="29"/>
      <c r="DFZ21" s="29"/>
      <c r="DGA21" s="29"/>
      <c r="DGB21" s="29"/>
      <c r="DGC21" s="29"/>
      <c r="DGD21" s="29"/>
      <c r="DGE21" s="29"/>
      <c r="DGF21" s="29"/>
      <c r="DGG21" s="29"/>
      <c r="DGH21" s="29"/>
      <c r="DGI21" s="29"/>
      <c r="DGJ21" s="29"/>
      <c r="DGK21" s="29"/>
      <c r="DGL21" s="29"/>
      <c r="DGM21" s="29"/>
      <c r="DGN21" s="29"/>
      <c r="DGO21" s="29"/>
      <c r="DGP21" s="29"/>
      <c r="DGQ21" s="29"/>
      <c r="DGR21" s="29"/>
      <c r="DGS21" s="29"/>
      <c r="DGT21" s="29"/>
      <c r="DGU21" s="29"/>
      <c r="DGV21" s="29"/>
      <c r="DGW21" s="29"/>
      <c r="DGX21" s="29"/>
      <c r="DGY21" s="29"/>
      <c r="DGZ21" s="29"/>
      <c r="DHA21" s="29"/>
      <c r="DHB21" s="29"/>
      <c r="DHC21" s="29"/>
      <c r="DHD21" s="29"/>
      <c r="DHE21" s="29"/>
      <c r="DHF21" s="29"/>
      <c r="DHG21" s="29"/>
      <c r="DHH21" s="29"/>
      <c r="DHI21" s="29"/>
      <c r="DHJ21" s="29"/>
      <c r="DHK21" s="29"/>
      <c r="DHL21" s="29"/>
      <c r="DHM21" s="29"/>
      <c r="DHN21" s="29"/>
      <c r="DHO21" s="29"/>
      <c r="DHP21" s="29"/>
      <c r="DHQ21" s="29"/>
      <c r="DHR21" s="29"/>
      <c r="DHS21" s="29"/>
      <c r="DHT21" s="29"/>
      <c r="DHU21" s="29"/>
      <c r="DHV21" s="29"/>
      <c r="DHW21" s="29"/>
      <c r="DHX21" s="29"/>
      <c r="DHY21" s="29"/>
      <c r="DHZ21" s="29"/>
      <c r="DIA21" s="29"/>
      <c r="DIB21" s="29"/>
      <c r="DIC21" s="29"/>
      <c r="DID21" s="29"/>
      <c r="DIE21" s="29"/>
      <c r="DIF21" s="29"/>
      <c r="DIG21" s="29"/>
      <c r="DIH21" s="29"/>
      <c r="DII21" s="29"/>
      <c r="DIJ21" s="29"/>
      <c r="DIK21" s="29"/>
      <c r="DIL21" s="29"/>
      <c r="DIM21" s="29"/>
      <c r="DIN21" s="29"/>
      <c r="DIO21" s="29"/>
      <c r="DIP21" s="29"/>
      <c r="DIQ21" s="29"/>
      <c r="DIR21" s="29"/>
      <c r="DIS21" s="29"/>
      <c r="DIT21" s="29"/>
      <c r="DIU21" s="29"/>
      <c r="DIV21" s="29"/>
      <c r="DIW21" s="29"/>
      <c r="DIX21" s="29"/>
      <c r="DIY21" s="29"/>
      <c r="DIZ21" s="29"/>
      <c r="DJA21" s="29"/>
      <c r="DJB21" s="29"/>
      <c r="DJC21" s="29"/>
      <c r="DJD21" s="29"/>
      <c r="DJE21" s="29"/>
      <c r="DJF21" s="29"/>
      <c r="DJG21" s="29"/>
      <c r="DJH21" s="29"/>
      <c r="DJI21" s="29"/>
      <c r="DJJ21" s="29"/>
      <c r="DJK21" s="29"/>
      <c r="DJL21" s="29"/>
      <c r="DJM21" s="29"/>
      <c r="DJN21" s="29"/>
      <c r="DJO21" s="29"/>
      <c r="DJP21" s="29"/>
      <c r="DJQ21" s="29"/>
      <c r="DJR21" s="29"/>
      <c r="DJS21" s="29"/>
      <c r="DJT21" s="29"/>
      <c r="DJU21" s="29"/>
      <c r="DJV21" s="29"/>
      <c r="DJW21" s="29"/>
      <c r="DJX21" s="29"/>
      <c r="DJY21" s="29"/>
      <c r="DJZ21" s="29"/>
      <c r="DKA21" s="29"/>
      <c r="DKB21" s="29"/>
      <c r="DKC21" s="29"/>
      <c r="DKD21" s="29"/>
      <c r="DKE21" s="29"/>
      <c r="DKF21" s="29"/>
      <c r="DKG21" s="29"/>
      <c r="DKH21" s="29"/>
      <c r="DKI21" s="29"/>
      <c r="DKJ21" s="29"/>
      <c r="DKK21" s="29"/>
      <c r="DKL21" s="29"/>
      <c r="DKM21" s="29"/>
      <c r="DKN21" s="29"/>
      <c r="DKO21" s="29"/>
      <c r="DKP21" s="29"/>
      <c r="DKQ21" s="29"/>
      <c r="DKR21" s="29"/>
      <c r="DKS21" s="29"/>
      <c r="DKT21" s="29"/>
      <c r="DKU21" s="29"/>
      <c r="DKV21" s="29"/>
      <c r="DKW21" s="29"/>
      <c r="DKX21" s="29"/>
      <c r="DKY21" s="29"/>
      <c r="DKZ21" s="29"/>
      <c r="DLA21" s="29"/>
      <c r="DLB21" s="29"/>
      <c r="DLC21" s="29"/>
      <c r="DLD21" s="29"/>
      <c r="DLE21" s="29"/>
      <c r="DLF21" s="29"/>
      <c r="DLG21" s="29"/>
      <c r="DLH21" s="29"/>
      <c r="DLI21" s="29"/>
      <c r="DLJ21" s="29"/>
      <c r="DLK21" s="29"/>
      <c r="DLL21" s="29"/>
      <c r="DLM21" s="29"/>
      <c r="DLN21" s="29"/>
      <c r="DLO21" s="29"/>
      <c r="DLP21" s="29"/>
      <c r="DLQ21" s="29"/>
      <c r="DLR21" s="29"/>
      <c r="DLS21" s="29"/>
      <c r="DLT21" s="29"/>
      <c r="DLU21" s="29"/>
      <c r="DLV21" s="29"/>
      <c r="DLW21" s="29"/>
      <c r="DLX21" s="29"/>
      <c r="DLY21" s="29"/>
      <c r="DLZ21" s="29"/>
      <c r="DMA21" s="29"/>
      <c r="DMB21" s="29"/>
      <c r="DMC21" s="29"/>
      <c r="DMD21" s="29"/>
      <c r="DME21" s="29"/>
      <c r="DMF21" s="29"/>
      <c r="DMG21" s="29"/>
      <c r="DMH21" s="29"/>
      <c r="DMI21" s="29"/>
      <c r="DMJ21" s="29"/>
      <c r="DMK21" s="29"/>
      <c r="DML21" s="29"/>
      <c r="DMM21" s="29"/>
      <c r="DMN21" s="29"/>
      <c r="DMO21" s="29"/>
      <c r="DMP21" s="29"/>
      <c r="DMQ21" s="29"/>
      <c r="DMR21" s="29"/>
      <c r="DMS21" s="29"/>
      <c r="DMT21" s="29"/>
      <c r="DMU21" s="29"/>
      <c r="DMV21" s="29"/>
      <c r="DMW21" s="29"/>
      <c r="DMX21" s="29"/>
      <c r="DMY21" s="29"/>
      <c r="DMZ21" s="29"/>
      <c r="DNA21" s="29"/>
      <c r="DNB21" s="29"/>
      <c r="DNC21" s="29"/>
      <c r="DND21" s="29"/>
      <c r="DNE21" s="29"/>
      <c r="DNF21" s="29"/>
      <c r="DNG21" s="29"/>
      <c r="DNH21" s="29"/>
      <c r="DNI21" s="29"/>
      <c r="DNJ21" s="29"/>
      <c r="DNK21" s="29"/>
      <c r="DNL21" s="29"/>
      <c r="DNM21" s="29"/>
      <c r="DNN21" s="29"/>
      <c r="DNO21" s="29"/>
      <c r="DNP21" s="29"/>
      <c r="DNQ21" s="29"/>
      <c r="DNR21" s="29"/>
      <c r="DNS21" s="29"/>
      <c r="DNT21" s="29"/>
      <c r="DNU21" s="29"/>
      <c r="DNV21" s="29"/>
      <c r="DNW21" s="29"/>
      <c r="DNX21" s="29"/>
      <c r="DNY21" s="29"/>
      <c r="DNZ21" s="29"/>
      <c r="DOA21" s="29"/>
      <c r="DOB21" s="29"/>
      <c r="DOC21" s="29"/>
      <c r="DOD21" s="29"/>
      <c r="DOE21" s="29"/>
      <c r="DOF21" s="29"/>
      <c r="DOG21" s="29"/>
      <c r="DOH21" s="29"/>
      <c r="DOI21" s="29"/>
      <c r="DOJ21" s="29"/>
      <c r="DOK21" s="29"/>
      <c r="DOL21" s="29"/>
      <c r="DOM21" s="29"/>
      <c r="DON21" s="29"/>
      <c r="DOO21" s="29"/>
      <c r="DOP21" s="29"/>
      <c r="DOQ21" s="29"/>
      <c r="DOR21" s="29"/>
      <c r="DOS21" s="29"/>
      <c r="DOT21" s="29"/>
      <c r="DOU21" s="29"/>
      <c r="DOV21" s="29"/>
      <c r="DOW21" s="29"/>
      <c r="DOX21" s="29"/>
      <c r="DOY21" s="29"/>
      <c r="DOZ21" s="29"/>
      <c r="DPA21" s="29"/>
      <c r="DPB21" s="29"/>
      <c r="DPC21" s="29"/>
      <c r="DPD21" s="29"/>
      <c r="DPE21" s="29"/>
      <c r="DPF21" s="29"/>
      <c r="DPG21" s="29"/>
      <c r="DPH21" s="29"/>
      <c r="DPI21" s="29"/>
      <c r="DPJ21" s="29"/>
      <c r="DPK21" s="29"/>
      <c r="DPL21" s="29"/>
      <c r="DPM21" s="29"/>
      <c r="DPN21" s="29"/>
      <c r="DPO21" s="29"/>
      <c r="DPP21" s="29"/>
      <c r="DPQ21" s="29"/>
      <c r="DPR21" s="29"/>
      <c r="DPS21" s="29"/>
      <c r="DPT21" s="29"/>
      <c r="DPU21" s="29"/>
      <c r="DPV21" s="29"/>
      <c r="DPW21" s="29"/>
      <c r="DPX21" s="29"/>
      <c r="DPY21" s="29"/>
      <c r="DPZ21" s="29"/>
      <c r="DQA21" s="29"/>
      <c r="DQB21" s="29"/>
      <c r="DQC21" s="29"/>
      <c r="DQD21" s="29"/>
      <c r="DQE21" s="29"/>
      <c r="DQF21" s="29"/>
      <c r="DQG21" s="29"/>
      <c r="DQH21" s="29"/>
      <c r="DQI21" s="29"/>
      <c r="DQJ21" s="29"/>
      <c r="DQK21" s="29"/>
      <c r="DQL21" s="29"/>
      <c r="DQM21" s="29"/>
      <c r="DQN21" s="29"/>
      <c r="DQO21" s="29"/>
      <c r="DQP21" s="29"/>
      <c r="DQQ21" s="29"/>
      <c r="DQR21" s="29"/>
      <c r="DQS21" s="29"/>
      <c r="DQT21" s="29"/>
      <c r="DQU21" s="29"/>
      <c r="DQV21" s="29"/>
      <c r="DQW21" s="29"/>
      <c r="DQX21" s="29"/>
      <c r="DQY21" s="29"/>
      <c r="DQZ21" s="29"/>
      <c r="DRA21" s="29"/>
      <c r="DRB21" s="29"/>
      <c r="DRC21" s="29"/>
      <c r="DRD21" s="29"/>
      <c r="DRE21" s="29"/>
      <c r="DRF21" s="29"/>
      <c r="DRG21" s="29"/>
      <c r="DRH21" s="29"/>
      <c r="DRI21" s="29"/>
      <c r="DRJ21" s="29"/>
      <c r="DRK21" s="29"/>
      <c r="DRL21" s="29"/>
      <c r="DRM21" s="29"/>
      <c r="DRN21" s="29"/>
      <c r="DRO21" s="29"/>
      <c r="DRP21" s="29"/>
      <c r="DRQ21" s="29"/>
      <c r="DRR21" s="29"/>
      <c r="DRS21" s="29"/>
      <c r="DRT21" s="29"/>
      <c r="DRU21" s="29"/>
      <c r="DRV21" s="29"/>
      <c r="DRW21" s="29"/>
      <c r="DRX21" s="29"/>
      <c r="DRY21" s="29"/>
      <c r="DRZ21" s="29"/>
      <c r="DSA21" s="29"/>
      <c r="DSB21" s="29"/>
      <c r="DSC21" s="29"/>
      <c r="DSD21" s="29"/>
      <c r="DSE21" s="29"/>
      <c r="DSF21" s="29"/>
      <c r="DSG21" s="29"/>
      <c r="DSH21" s="29"/>
      <c r="DSI21" s="29"/>
      <c r="DSJ21" s="29"/>
      <c r="DSK21" s="29"/>
      <c r="DSL21" s="29"/>
      <c r="DSM21" s="29"/>
      <c r="DSN21" s="29"/>
      <c r="DSO21" s="29"/>
      <c r="DSP21" s="29"/>
      <c r="DSQ21" s="29"/>
      <c r="DSR21" s="29"/>
      <c r="DSS21" s="29"/>
      <c r="DST21" s="29"/>
      <c r="DSU21" s="29"/>
      <c r="DSV21" s="29"/>
      <c r="DSW21" s="29"/>
      <c r="DSX21" s="29"/>
      <c r="DSY21" s="29"/>
      <c r="DSZ21" s="29"/>
      <c r="DTA21" s="29"/>
      <c r="DTB21" s="29"/>
      <c r="DTC21" s="29"/>
      <c r="DTD21" s="29"/>
      <c r="DTE21" s="29"/>
      <c r="DTF21" s="29"/>
      <c r="DTG21" s="29"/>
      <c r="DTH21" s="29"/>
      <c r="DTI21" s="29"/>
      <c r="DTJ21" s="29"/>
      <c r="DTK21" s="29"/>
      <c r="DTL21" s="29"/>
      <c r="DTM21" s="29"/>
      <c r="DTN21" s="29"/>
      <c r="DTO21" s="29"/>
      <c r="DTP21" s="29"/>
      <c r="DTQ21" s="29"/>
      <c r="DTR21" s="29"/>
      <c r="DTS21" s="29"/>
      <c r="DTT21" s="29"/>
      <c r="DTU21" s="29"/>
      <c r="DTV21" s="29"/>
      <c r="DTW21" s="29"/>
      <c r="DTX21" s="29"/>
      <c r="DTY21" s="29"/>
      <c r="DTZ21" s="29"/>
      <c r="DUA21" s="29"/>
      <c r="DUB21" s="29"/>
      <c r="DUC21" s="29"/>
      <c r="DUD21" s="29"/>
      <c r="DUE21" s="29"/>
      <c r="DUF21" s="29"/>
      <c r="DUG21" s="29"/>
      <c r="DUH21" s="29"/>
      <c r="DUI21" s="29"/>
      <c r="DUJ21" s="29"/>
      <c r="DUK21" s="29"/>
      <c r="DUL21" s="29"/>
      <c r="DUM21" s="29"/>
      <c r="DUN21" s="29"/>
      <c r="DUO21" s="29"/>
      <c r="DUP21" s="29"/>
      <c r="DUQ21" s="29"/>
      <c r="DUR21" s="29"/>
      <c r="DUS21" s="29"/>
      <c r="DUT21" s="29"/>
      <c r="DUU21" s="29"/>
      <c r="DUV21" s="29"/>
      <c r="DUW21" s="29"/>
      <c r="DUX21" s="29"/>
      <c r="DUY21" s="29"/>
      <c r="DUZ21" s="29"/>
      <c r="DVA21" s="29"/>
      <c r="DVB21" s="29"/>
      <c r="DVC21" s="29"/>
      <c r="DVD21" s="29"/>
      <c r="DVE21" s="29"/>
      <c r="DVF21" s="29"/>
      <c r="DVG21" s="29"/>
      <c r="DVH21" s="29"/>
      <c r="DVI21" s="29"/>
      <c r="DVJ21" s="29"/>
      <c r="DVK21" s="29"/>
      <c r="DVL21" s="29"/>
      <c r="DVM21" s="29"/>
      <c r="DVN21" s="29"/>
      <c r="DVO21" s="29"/>
      <c r="DVP21" s="29"/>
      <c r="DVQ21" s="29"/>
      <c r="DVR21" s="29"/>
      <c r="DVS21" s="29"/>
      <c r="DVT21" s="29"/>
      <c r="DVU21" s="29"/>
      <c r="DVV21" s="29"/>
      <c r="DVW21" s="29"/>
      <c r="DVX21" s="29"/>
      <c r="DVY21" s="29"/>
      <c r="DVZ21" s="29"/>
      <c r="DWA21" s="29"/>
      <c r="DWB21" s="29"/>
      <c r="DWC21" s="29"/>
      <c r="DWD21" s="29"/>
      <c r="DWE21" s="29"/>
      <c r="DWF21" s="29"/>
      <c r="DWG21" s="29"/>
      <c r="DWH21" s="29"/>
      <c r="DWI21" s="29"/>
      <c r="DWJ21" s="29"/>
      <c r="DWK21" s="29"/>
      <c r="DWL21" s="29"/>
      <c r="DWM21" s="29"/>
      <c r="DWN21" s="29"/>
      <c r="DWO21" s="29"/>
      <c r="DWP21" s="29"/>
      <c r="DWQ21" s="29"/>
      <c r="DWR21" s="29"/>
      <c r="DWS21" s="29"/>
      <c r="DWT21" s="29"/>
      <c r="DWU21" s="29"/>
      <c r="DWV21" s="29"/>
      <c r="DWW21" s="29"/>
      <c r="DWX21" s="29"/>
      <c r="DWY21" s="29"/>
      <c r="DWZ21" s="29"/>
      <c r="DXA21" s="29"/>
      <c r="DXB21" s="29"/>
      <c r="DXC21" s="29"/>
      <c r="DXD21" s="29"/>
      <c r="DXE21" s="29"/>
      <c r="DXF21" s="29"/>
      <c r="DXG21" s="29"/>
      <c r="DXH21" s="29"/>
      <c r="DXI21" s="29"/>
      <c r="DXJ21" s="29"/>
      <c r="DXK21" s="29"/>
      <c r="DXL21" s="29"/>
      <c r="DXM21" s="29"/>
      <c r="DXN21" s="29"/>
      <c r="DXO21" s="29"/>
      <c r="DXP21" s="29"/>
      <c r="DXQ21" s="29"/>
      <c r="DXR21" s="29"/>
      <c r="DXS21" s="29"/>
      <c r="DXT21" s="29"/>
      <c r="DXU21" s="29"/>
      <c r="DXV21" s="29"/>
      <c r="DXW21" s="29"/>
      <c r="DXX21" s="29"/>
      <c r="DXY21" s="29"/>
      <c r="DXZ21" s="29"/>
      <c r="DYA21" s="29"/>
      <c r="DYB21" s="29"/>
      <c r="DYC21" s="29"/>
      <c r="DYD21" s="29"/>
      <c r="DYE21" s="29"/>
      <c r="DYF21" s="29"/>
      <c r="DYG21" s="29"/>
      <c r="DYH21" s="29"/>
      <c r="DYI21" s="29"/>
      <c r="DYJ21" s="29"/>
      <c r="DYK21" s="29"/>
      <c r="DYL21" s="29"/>
      <c r="DYM21" s="29"/>
      <c r="DYN21" s="29"/>
      <c r="DYO21" s="29"/>
      <c r="DYP21" s="29"/>
      <c r="DYQ21" s="29"/>
      <c r="DYR21" s="29"/>
      <c r="DYS21" s="29"/>
      <c r="DYT21" s="29"/>
      <c r="DYU21" s="29"/>
      <c r="DYV21" s="29"/>
      <c r="DYW21" s="29"/>
      <c r="DYX21" s="29"/>
      <c r="DYY21" s="29"/>
      <c r="DYZ21" s="29"/>
      <c r="DZA21" s="29"/>
      <c r="DZB21" s="29"/>
      <c r="DZC21" s="29"/>
      <c r="DZD21" s="29"/>
      <c r="DZE21" s="29"/>
      <c r="DZF21" s="29"/>
      <c r="DZG21" s="29"/>
      <c r="DZH21" s="29"/>
      <c r="DZI21" s="29"/>
      <c r="DZJ21" s="29"/>
      <c r="DZK21" s="29"/>
      <c r="DZL21" s="29"/>
      <c r="DZM21" s="29"/>
      <c r="DZN21" s="29"/>
      <c r="DZO21" s="29"/>
      <c r="DZP21" s="29"/>
      <c r="DZQ21" s="29"/>
      <c r="DZR21" s="29"/>
      <c r="DZS21" s="29"/>
      <c r="DZT21" s="29"/>
      <c r="DZU21" s="29"/>
      <c r="DZV21" s="29"/>
      <c r="DZW21" s="29"/>
      <c r="DZX21" s="29"/>
      <c r="DZY21" s="29"/>
      <c r="DZZ21" s="29"/>
      <c r="EAA21" s="29"/>
      <c r="EAB21" s="29"/>
      <c r="EAC21" s="29"/>
      <c r="EAD21" s="29"/>
      <c r="EAE21" s="29"/>
      <c r="EAF21" s="29"/>
      <c r="EAG21" s="29"/>
      <c r="EAH21" s="29"/>
      <c r="EAI21" s="29"/>
      <c r="EAJ21" s="29"/>
      <c r="EAK21" s="29"/>
      <c r="EAL21" s="29"/>
      <c r="EAM21" s="29"/>
      <c r="EAN21" s="29"/>
      <c r="EAO21" s="29"/>
      <c r="EAP21" s="29"/>
      <c r="EAQ21" s="29"/>
      <c r="EAR21" s="29"/>
      <c r="EAS21" s="29"/>
      <c r="EAT21" s="29"/>
      <c r="EAU21" s="29"/>
      <c r="EAV21" s="29"/>
      <c r="EAW21" s="29"/>
      <c r="EAX21" s="29"/>
      <c r="EAY21" s="29"/>
      <c r="EAZ21" s="29"/>
      <c r="EBA21" s="29"/>
      <c r="EBB21" s="29"/>
      <c r="EBC21" s="29"/>
      <c r="EBD21" s="29"/>
      <c r="EBE21" s="29"/>
      <c r="EBF21" s="29"/>
      <c r="EBG21" s="29"/>
      <c r="EBH21" s="29"/>
      <c r="EBI21" s="29"/>
      <c r="EBJ21" s="29"/>
      <c r="EBK21" s="29"/>
      <c r="EBL21" s="29"/>
      <c r="EBM21" s="29"/>
      <c r="EBN21" s="29"/>
      <c r="EBO21" s="29"/>
      <c r="EBP21" s="29"/>
      <c r="EBQ21" s="29"/>
      <c r="EBR21" s="29"/>
      <c r="EBS21" s="29"/>
      <c r="EBT21" s="29"/>
      <c r="EBU21" s="29"/>
      <c r="EBV21" s="29"/>
      <c r="EBW21" s="29"/>
      <c r="EBX21" s="29"/>
      <c r="EBY21" s="29"/>
      <c r="EBZ21" s="29"/>
      <c r="ECA21" s="29"/>
      <c r="ECB21" s="29"/>
      <c r="ECC21" s="29"/>
      <c r="ECD21" s="29"/>
      <c r="ECE21" s="29"/>
      <c r="ECF21" s="29"/>
      <c r="ECG21" s="29"/>
      <c r="ECH21" s="29"/>
      <c r="ECI21" s="29"/>
      <c r="ECJ21" s="29"/>
      <c r="ECK21" s="29"/>
      <c r="ECL21" s="29"/>
      <c r="ECM21" s="29"/>
      <c r="ECN21" s="29"/>
      <c r="ECO21" s="29"/>
      <c r="ECP21" s="29"/>
      <c r="ECQ21" s="29"/>
      <c r="ECR21" s="29"/>
      <c r="ECS21" s="29"/>
      <c r="ECT21" s="29"/>
      <c r="ECU21" s="29"/>
      <c r="ECV21" s="29"/>
      <c r="ECW21" s="29"/>
      <c r="ECX21" s="29"/>
      <c r="ECY21" s="29"/>
      <c r="ECZ21" s="29"/>
      <c r="EDA21" s="29"/>
      <c r="EDB21" s="29"/>
      <c r="EDC21" s="29"/>
      <c r="EDD21" s="29"/>
      <c r="EDE21" s="29"/>
      <c r="EDF21" s="29"/>
      <c r="EDG21" s="29"/>
      <c r="EDH21" s="29"/>
      <c r="EDI21" s="29"/>
      <c r="EDJ21" s="29"/>
      <c r="EDK21" s="29"/>
      <c r="EDL21" s="29"/>
      <c r="EDM21" s="29"/>
      <c r="EDN21" s="29"/>
      <c r="EDO21" s="29"/>
      <c r="EDP21" s="29"/>
      <c r="EDQ21" s="29"/>
      <c r="EDR21" s="29"/>
      <c r="EDS21" s="29"/>
      <c r="EDT21" s="29"/>
      <c r="EDU21" s="29"/>
      <c r="EDV21" s="29"/>
      <c r="EDW21" s="29"/>
      <c r="EDX21" s="29"/>
      <c r="EDY21" s="29"/>
      <c r="EDZ21" s="29"/>
      <c r="EEA21" s="29"/>
      <c r="EEB21" s="29"/>
      <c r="EEC21" s="29"/>
      <c r="EED21" s="29"/>
      <c r="EEE21" s="29"/>
      <c r="EEF21" s="29"/>
      <c r="EEG21" s="29"/>
      <c r="EEH21" s="29"/>
      <c r="EEI21" s="29"/>
      <c r="EEJ21" s="29"/>
      <c r="EEK21" s="29"/>
      <c r="EEL21" s="29"/>
      <c r="EEM21" s="29"/>
      <c r="EEN21" s="29"/>
      <c r="EEO21" s="29"/>
      <c r="EEP21" s="29"/>
      <c r="EEQ21" s="29"/>
      <c r="EER21" s="29"/>
      <c r="EES21" s="29"/>
      <c r="EET21" s="29"/>
      <c r="EEU21" s="29"/>
      <c r="EEV21" s="29"/>
      <c r="EEW21" s="29"/>
      <c r="EEX21" s="29"/>
      <c r="EEY21" s="29"/>
      <c r="EEZ21" s="29"/>
      <c r="EFA21" s="29"/>
      <c r="EFB21" s="29"/>
      <c r="EFC21" s="29"/>
      <c r="EFD21" s="29"/>
      <c r="EFE21" s="29"/>
      <c r="EFF21" s="29"/>
      <c r="EFG21" s="29"/>
      <c r="EFH21" s="29"/>
      <c r="EFI21" s="29"/>
      <c r="EFJ21" s="29"/>
      <c r="EFK21" s="29"/>
      <c r="EFL21" s="29"/>
      <c r="EFM21" s="29"/>
      <c r="EFN21" s="29"/>
      <c r="EFO21" s="29"/>
      <c r="EFP21" s="29"/>
      <c r="EFQ21" s="29"/>
      <c r="EFR21" s="29"/>
      <c r="EFS21" s="29"/>
      <c r="EFT21" s="29"/>
      <c r="EFU21" s="29"/>
      <c r="EFV21" s="29"/>
      <c r="EFW21" s="29"/>
      <c r="EFX21" s="29"/>
      <c r="EFY21" s="29"/>
      <c r="EFZ21" s="29"/>
      <c r="EGA21" s="29"/>
      <c r="EGB21" s="29"/>
      <c r="EGC21" s="29"/>
      <c r="EGD21" s="29"/>
      <c r="EGE21" s="29"/>
      <c r="EGF21" s="29"/>
      <c r="EGG21" s="29"/>
      <c r="EGH21" s="29"/>
      <c r="EGI21" s="29"/>
      <c r="EGJ21" s="29"/>
      <c r="EGK21" s="29"/>
      <c r="EGL21" s="29"/>
      <c r="EGM21" s="29"/>
      <c r="EGN21" s="29"/>
      <c r="EGO21" s="29"/>
      <c r="EGP21" s="29"/>
      <c r="EGQ21" s="29"/>
      <c r="EGR21" s="29"/>
      <c r="EGS21" s="29"/>
      <c r="EGT21" s="29"/>
      <c r="EGU21" s="29"/>
      <c r="EGV21" s="29"/>
      <c r="EGW21" s="29"/>
      <c r="EGX21" s="29"/>
      <c r="EGY21" s="29"/>
      <c r="EGZ21" s="29"/>
      <c r="EHA21" s="29"/>
      <c r="EHB21" s="29"/>
      <c r="EHC21" s="29"/>
      <c r="EHD21" s="29"/>
      <c r="EHE21" s="29"/>
      <c r="EHF21" s="29"/>
      <c r="EHG21" s="29"/>
      <c r="EHH21" s="29"/>
      <c r="EHI21" s="29"/>
      <c r="EHJ21" s="29"/>
      <c r="EHK21" s="29"/>
      <c r="EHL21" s="29"/>
      <c r="EHM21" s="29"/>
      <c r="EHN21" s="29"/>
      <c r="EHO21" s="29"/>
      <c r="EHP21" s="29"/>
      <c r="EHQ21" s="29"/>
      <c r="EHR21" s="29"/>
      <c r="EHS21" s="29"/>
      <c r="EHT21" s="29"/>
      <c r="EHU21" s="29"/>
      <c r="EHV21" s="29"/>
      <c r="EHW21" s="29"/>
      <c r="EHX21" s="29"/>
      <c r="EHY21" s="29"/>
      <c r="EHZ21" s="29"/>
      <c r="EIA21" s="29"/>
      <c r="EIB21" s="29"/>
      <c r="EIC21" s="29"/>
      <c r="EID21" s="29"/>
      <c r="EIE21" s="29"/>
      <c r="EIF21" s="29"/>
      <c r="EIG21" s="29"/>
      <c r="EIH21" s="29"/>
      <c r="EII21" s="29"/>
      <c r="EIJ21" s="29"/>
      <c r="EIK21" s="29"/>
      <c r="EIL21" s="29"/>
      <c r="EIM21" s="29"/>
      <c r="EIN21" s="29"/>
      <c r="EIO21" s="29"/>
      <c r="EIP21" s="29"/>
      <c r="EIQ21" s="29"/>
      <c r="EIR21" s="29"/>
      <c r="EIS21" s="29"/>
      <c r="EIT21" s="29"/>
      <c r="EIU21" s="29"/>
      <c r="EIV21" s="29"/>
      <c r="EIW21" s="29"/>
      <c r="EIX21" s="29"/>
      <c r="EIY21" s="29"/>
      <c r="EIZ21" s="29"/>
      <c r="EJA21" s="29"/>
      <c r="EJB21" s="29"/>
      <c r="EJC21" s="29"/>
      <c r="EJD21" s="29"/>
      <c r="EJE21" s="29"/>
      <c r="EJF21" s="29"/>
      <c r="EJG21" s="29"/>
      <c r="EJH21" s="29"/>
      <c r="EJI21" s="29"/>
      <c r="EJJ21" s="29"/>
      <c r="EJK21" s="29"/>
      <c r="EJL21" s="29"/>
      <c r="EJM21" s="29"/>
      <c r="EJN21" s="29"/>
      <c r="EJO21" s="29"/>
      <c r="EJP21" s="29"/>
      <c r="EJQ21" s="29"/>
      <c r="EJR21" s="29"/>
      <c r="EJS21" s="29"/>
      <c r="EJT21" s="29"/>
      <c r="EJU21" s="29"/>
      <c r="EJV21" s="29"/>
      <c r="EJW21" s="29"/>
      <c r="EJX21" s="29"/>
      <c r="EJY21" s="29"/>
      <c r="EJZ21" s="29"/>
      <c r="EKA21" s="29"/>
      <c r="EKB21" s="29"/>
      <c r="EKC21" s="29"/>
      <c r="EKD21" s="29"/>
      <c r="EKE21" s="29"/>
      <c r="EKF21" s="29"/>
      <c r="EKG21" s="29"/>
      <c r="EKH21" s="29"/>
      <c r="EKI21" s="29"/>
      <c r="EKJ21" s="29"/>
      <c r="EKK21" s="29"/>
      <c r="EKL21" s="29"/>
      <c r="EKM21" s="29"/>
      <c r="EKN21" s="29"/>
      <c r="EKO21" s="29"/>
      <c r="EKP21" s="29"/>
      <c r="EKQ21" s="29"/>
      <c r="EKR21" s="29"/>
      <c r="EKS21" s="29"/>
      <c r="EKT21" s="29"/>
      <c r="EKU21" s="29"/>
      <c r="EKV21" s="29"/>
      <c r="EKW21" s="29"/>
      <c r="EKX21" s="29"/>
      <c r="EKY21" s="29"/>
      <c r="EKZ21" s="29"/>
      <c r="ELA21" s="29"/>
      <c r="ELB21" s="29"/>
      <c r="ELC21" s="29"/>
      <c r="ELD21" s="29"/>
      <c r="ELE21" s="29"/>
      <c r="ELF21" s="29"/>
      <c r="ELG21" s="29"/>
      <c r="ELH21" s="29"/>
      <c r="ELI21" s="29"/>
      <c r="ELJ21" s="29"/>
      <c r="ELK21" s="29"/>
      <c r="ELL21" s="29"/>
      <c r="ELM21" s="29"/>
      <c r="ELN21" s="29"/>
      <c r="ELO21" s="29"/>
      <c r="ELP21" s="29"/>
      <c r="ELQ21" s="29"/>
      <c r="ELR21" s="29"/>
      <c r="ELS21" s="29"/>
      <c r="ELT21" s="29"/>
      <c r="ELU21" s="29"/>
      <c r="ELV21" s="29"/>
      <c r="ELW21" s="29"/>
      <c r="ELX21" s="29"/>
      <c r="ELY21" s="29"/>
      <c r="ELZ21" s="29"/>
      <c r="EMA21" s="29"/>
      <c r="EMB21" s="29"/>
      <c r="EMC21" s="29"/>
      <c r="EMD21" s="29"/>
      <c r="EME21" s="29"/>
      <c r="EMF21" s="29"/>
      <c r="EMG21" s="29"/>
      <c r="EMH21" s="29"/>
      <c r="EMI21" s="29"/>
      <c r="EMJ21" s="29"/>
      <c r="EMK21" s="29"/>
      <c r="EML21" s="29"/>
      <c r="EMM21" s="29"/>
      <c r="EMN21" s="29"/>
      <c r="EMO21" s="29"/>
      <c r="EMP21" s="29"/>
      <c r="EMQ21" s="29"/>
      <c r="EMR21" s="29"/>
      <c r="EMS21" s="29"/>
      <c r="EMT21" s="29"/>
      <c r="EMU21" s="29"/>
      <c r="EMV21" s="29"/>
      <c r="EMW21" s="29"/>
      <c r="EMX21" s="29"/>
      <c r="EMY21" s="29"/>
      <c r="EMZ21" s="29"/>
      <c r="ENA21" s="29"/>
      <c r="ENB21" s="29"/>
      <c r="ENC21" s="29"/>
      <c r="END21" s="29"/>
      <c r="ENE21" s="29"/>
      <c r="ENF21" s="29"/>
      <c r="ENG21" s="29"/>
      <c r="ENH21" s="29"/>
      <c r="ENI21" s="29"/>
      <c r="ENJ21" s="29"/>
      <c r="ENK21" s="29"/>
      <c r="ENL21" s="29"/>
      <c r="ENM21" s="29"/>
      <c r="ENN21" s="29"/>
      <c r="ENO21" s="29"/>
      <c r="ENP21" s="29"/>
      <c r="ENQ21" s="29"/>
      <c r="ENR21" s="29"/>
      <c r="ENS21" s="29"/>
      <c r="ENT21" s="29"/>
      <c r="ENU21" s="29"/>
      <c r="ENV21" s="29"/>
      <c r="ENW21" s="29"/>
      <c r="ENX21" s="29"/>
      <c r="ENY21" s="29"/>
      <c r="ENZ21" s="29"/>
      <c r="EOA21" s="29"/>
      <c r="EOB21" s="29"/>
      <c r="EOC21" s="29"/>
      <c r="EOD21" s="29"/>
      <c r="EOE21" s="29"/>
      <c r="EOF21" s="29"/>
      <c r="EOG21" s="29"/>
      <c r="EOH21" s="29"/>
      <c r="EOI21" s="29"/>
      <c r="EOJ21" s="29"/>
      <c r="EOK21" s="29"/>
      <c r="EOL21" s="29"/>
      <c r="EOM21" s="29"/>
      <c r="EON21" s="29"/>
      <c r="EOO21" s="29"/>
      <c r="EOP21" s="29"/>
      <c r="EOQ21" s="29"/>
      <c r="EOR21" s="29"/>
      <c r="EOS21" s="29"/>
      <c r="EOT21" s="29"/>
      <c r="EOU21" s="29"/>
      <c r="EOV21" s="29"/>
      <c r="EOW21" s="29"/>
      <c r="EOX21" s="29"/>
      <c r="EOY21" s="29"/>
      <c r="EOZ21" s="29"/>
      <c r="EPA21" s="29"/>
      <c r="EPB21" s="29"/>
      <c r="EPC21" s="29"/>
      <c r="EPD21" s="29"/>
      <c r="EPE21" s="29"/>
      <c r="EPF21" s="29"/>
      <c r="EPG21" s="29"/>
      <c r="EPH21" s="29"/>
      <c r="EPI21" s="29"/>
      <c r="EPJ21" s="29"/>
      <c r="EPK21" s="29"/>
      <c r="EPL21" s="29"/>
      <c r="EPM21" s="29"/>
      <c r="EPN21" s="29"/>
      <c r="EPO21" s="29"/>
      <c r="EPP21" s="29"/>
      <c r="EPQ21" s="29"/>
      <c r="EPR21" s="29"/>
      <c r="EPS21" s="29"/>
      <c r="EPT21" s="29"/>
      <c r="EPU21" s="29"/>
      <c r="EPV21" s="29"/>
      <c r="EPW21" s="29"/>
      <c r="EPX21" s="29"/>
      <c r="EPY21" s="29"/>
      <c r="EPZ21" s="29"/>
      <c r="EQA21" s="29"/>
      <c r="EQB21" s="29"/>
      <c r="EQC21" s="29"/>
      <c r="EQD21" s="29"/>
      <c r="EQE21" s="29"/>
      <c r="EQF21" s="29"/>
      <c r="EQG21" s="29"/>
      <c r="EQH21" s="29"/>
      <c r="EQI21" s="29"/>
      <c r="EQJ21" s="29"/>
      <c r="EQK21" s="29"/>
      <c r="EQL21" s="29"/>
      <c r="EQM21" s="29"/>
      <c r="EQN21" s="29"/>
      <c r="EQO21" s="29"/>
      <c r="EQP21" s="29"/>
      <c r="EQQ21" s="29"/>
      <c r="EQR21" s="29"/>
      <c r="EQS21" s="29"/>
      <c r="EQT21" s="29"/>
      <c r="EQU21" s="29"/>
      <c r="EQV21" s="29"/>
      <c r="EQW21" s="29"/>
      <c r="EQX21" s="29"/>
      <c r="EQY21" s="29"/>
      <c r="EQZ21" s="29"/>
      <c r="ERA21" s="29"/>
      <c r="ERB21" s="29"/>
      <c r="ERC21" s="29"/>
      <c r="ERD21" s="29"/>
      <c r="ERE21" s="29"/>
      <c r="ERF21" s="29"/>
      <c r="ERG21" s="29"/>
      <c r="ERH21" s="29"/>
      <c r="ERI21" s="29"/>
      <c r="ERJ21" s="29"/>
      <c r="ERK21" s="29"/>
      <c r="ERL21" s="29"/>
      <c r="ERM21" s="29"/>
      <c r="ERN21" s="29"/>
      <c r="ERO21" s="29"/>
      <c r="ERP21" s="29"/>
      <c r="ERQ21" s="29"/>
      <c r="ERR21" s="29"/>
      <c r="ERS21" s="29"/>
      <c r="ERT21" s="29"/>
      <c r="ERU21" s="29"/>
      <c r="ERV21" s="29"/>
      <c r="ERW21" s="29"/>
      <c r="ERX21" s="29"/>
      <c r="ERY21" s="29"/>
      <c r="ERZ21" s="29"/>
      <c r="ESA21" s="29"/>
      <c r="ESB21" s="29"/>
      <c r="ESC21" s="29"/>
      <c r="ESD21" s="29"/>
      <c r="ESE21" s="29"/>
      <c r="ESF21" s="29"/>
      <c r="ESG21" s="29"/>
      <c r="ESH21" s="29"/>
      <c r="ESI21" s="29"/>
      <c r="ESJ21" s="29"/>
      <c r="ESK21" s="29"/>
      <c r="ESL21" s="29"/>
      <c r="ESM21" s="29"/>
      <c r="ESN21" s="29"/>
      <c r="ESO21" s="29"/>
      <c r="ESP21" s="29"/>
      <c r="ESQ21" s="29"/>
      <c r="ESR21" s="29"/>
      <c r="ESS21" s="29"/>
      <c r="EST21" s="29"/>
      <c r="ESU21" s="29"/>
      <c r="ESV21" s="29"/>
      <c r="ESW21" s="29"/>
      <c r="ESX21" s="29"/>
      <c r="ESY21" s="29"/>
      <c r="ESZ21" s="29"/>
      <c r="ETA21" s="29"/>
      <c r="ETB21" s="29"/>
      <c r="ETC21" s="29"/>
      <c r="ETD21" s="29"/>
      <c r="ETE21" s="29"/>
      <c r="ETF21" s="29"/>
      <c r="ETG21" s="29"/>
      <c r="ETH21" s="29"/>
      <c r="ETI21" s="29"/>
      <c r="ETJ21" s="29"/>
      <c r="ETK21" s="29"/>
      <c r="ETL21" s="29"/>
      <c r="ETM21" s="29"/>
      <c r="ETN21" s="29"/>
      <c r="ETO21" s="29"/>
      <c r="ETP21" s="29"/>
      <c r="ETQ21" s="29"/>
      <c r="ETR21" s="29"/>
      <c r="ETS21" s="29"/>
      <c r="ETT21" s="29"/>
      <c r="ETU21" s="29"/>
      <c r="ETV21" s="29"/>
      <c r="ETW21" s="29"/>
      <c r="ETX21" s="29"/>
      <c r="ETY21" s="29"/>
      <c r="ETZ21" s="29"/>
      <c r="EUA21" s="29"/>
      <c r="EUB21" s="29"/>
      <c r="EUC21" s="29"/>
      <c r="EUD21" s="29"/>
      <c r="EUE21" s="29"/>
      <c r="EUF21" s="29"/>
      <c r="EUG21" s="29"/>
      <c r="EUH21" s="29"/>
      <c r="EUI21" s="29"/>
      <c r="EUJ21" s="29"/>
      <c r="EUK21" s="29"/>
      <c r="EUL21" s="29"/>
      <c r="EUM21" s="29"/>
      <c r="EUN21" s="29"/>
      <c r="EUO21" s="29"/>
      <c r="EUP21" s="29"/>
      <c r="EUQ21" s="29"/>
      <c r="EUR21" s="29"/>
      <c r="EUS21" s="29"/>
      <c r="EUT21" s="29"/>
      <c r="EUU21" s="29"/>
      <c r="EUV21" s="29"/>
      <c r="EUW21" s="29"/>
      <c r="EUX21" s="29"/>
      <c r="EUY21" s="29"/>
      <c r="EUZ21" s="29"/>
      <c r="EVA21" s="29"/>
      <c r="EVB21" s="29"/>
      <c r="EVC21" s="29"/>
      <c r="EVD21" s="29"/>
      <c r="EVE21" s="29"/>
      <c r="EVF21" s="29"/>
      <c r="EVG21" s="29"/>
      <c r="EVH21" s="29"/>
      <c r="EVI21" s="29"/>
      <c r="EVJ21" s="29"/>
      <c r="EVK21" s="29"/>
      <c r="EVL21" s="29"/>
      <c r="EVM21" s="29"/>
      <c r="EVN21" s="29"/>
      <c r="EVO21" s="29"/>
      <c r="EVP21" s="29"/>
      <c r="EVQ21" s="29"/>
      <c r="EVR21" s="29"/>
      <c r="EVS21" s="29"/>
      <c r="EVT21" s="29"/>
      <c r="EVU21" s="29"/>
      <c r="EVV21" s="29"/>
      <c r="EVW21" s="29"/>
      <c r="EVX21" s="29"/>
      <c r="EVY21" s="29"/>
      <c r="EVZ21" s="29"/>
      <c r="EWA21" s="29"/>
      <c r="EWB21" s="29"/>
      <c r="EWC21" s="29"/>
      <c r="EWD21" s="29"/>
      <c r="EWE21" s="29"/>
      <c r="EWF21" s="29"/>
      <c r="EWG21" s="29"/>
      <c r="EWH21" s="29"/>
      <c r="EWI21" s="29"/>
      <c r="EWJ21" s="29"/>
      <c r="EWK21" s="29"/>
      <c r="EWL21" s="29"/>
      <c r="EWM21" s="29"/>
      <c r="EWN21" s="29"/>
      <c r="EWO21" s="29"/>
      <c r="EWP21" s="29"/>
      <c r="EWQ21" s="29"/>
      <c r="EWR21" s="29"/>
      <c r="EWS21" s="29"/>
      <c r="EWT21" s="29"/>
      <c r="EWU21" s="29"/>
      <c r="EWV21" s="29"/>
      <c r="EWW21" s="29"/>
      <c r="EWX21" s="29"/>
      <c r="EWY21" s="29"/>
      <c r="EWZ21" s="29"/>
      <c r="EXA21" s="29"/>
      <c r="EXB21" s="29"/>
      <c r="EXC21" s="29"/>
      <c r="EXD21" s="29"/>
      <c r="EXE21" s="29"/>
      <c r="EXF21" s="29"/>
      <c r="EXG21" s="29"/>
      <c r="EXH21" s="29"/>
      <c r="EXI21" s="29"/>
      <c r="EXJ21" s="29"/>
      <c r="EXK21" s="29"/>
      <c r="EXL21" s="29"/>
      <c r="EXM21" s="29"/>
      <c r="EXN21" s="29"/>
      <c r="EXO21" s="29"/>
      <c r="EXP21" s="29"/>
      <c r="EXQ21" s="29"/>
      <c r="EXR21" s="29"/>
      <c r="EXS21" s="29"/>
      <c r="EXT21" s="29"/>
      <c r="EXU21" s="29"/>
      <c r="EXV21" s="29"/>
      <c r="EXW21" s="29"/>
      <c r="EXX21" s="29"/>
      <c r="EXY21" s="29"/>
      <c r="EXZ21" s="29"/>
      <c r="EYA21" s="29"/>
      <c r="EYB21" s="29"/>
      <c r="EYC21" s="29"/>
      <c r="EYD21" s="29"/>
      <c r="EYE21" s="29"/>
      <c r="EYF21" s="29"/>
      <c r="EYG21" s="29"/>
      <c r="EYH21" s="29"/>
      <c r="EYI21" s="29"/>
      <c r="EYJ21" s="29"/>
      <c r="EYK21" s="29"/>
      <c r="EYL21" s="29"/>
      <c r="EYM21" s="29"/>
      <c r="EYN21" s="29"/>
      <c r="EYO21" s="29"/>
      <c r="EYP21" s="29"/>
      <c r="EYQ21" s="29"/>
      <c r="EYR21" s="29"/>
      <c r="EYS21" s="29"/>
      <c r="EYT21" s="29"/>
      <c r="EYU21" s="29"/>
      <c r="EYV21" s="29"/>
      <c r="EYW21" s="29"/>
      <c r="EYX21" s="29"/>
      <c r="EYY21" s="29"/>
      <c r="EYZ21" s="29"/>
      <c r="EZA21" s="29"/>
      <c r="EZB21" s="29"/>
      <c r="EZC21" s="29"/>
      <c r="EZD21" s="29"/>
      <c r="EZE21" s="29"/>
      <c r="EZF21" s="29"/>
      <c r="EZG21" s="29"/>
      <c r="EZH21" s="29"/>
      <c r="EZI21" s="29"/>
      <c r="EZJ21" s="29"/>
      <c r="EZK21" s="29"/>
      <c r="EZL21" s="29"/>
      <c r="EZM21" s="29"/>
      <c r="EZN21" s="29"/>
      <c r="EZO21" s="29"/>
      <c r="EZP21" s="29"/>
      <c r="EZQ21" s="29"/>
      <c r="EZR21" s="29"/>
      <c r="EZS21" s="29"/>
      <c r="EZT21" s="29"/>
      <c r="EZU21" s="29"/>
      <c r="EZV21" s="29"/>
      <c r="EZW21" s="29"/>
      <c r="EZX21" s="29"/>
      <c r="EZY21" s="29"/>
      <c r="EZZ21" s="29"/>
      <c r="FAA21" s="29"/>
      <c r="FAB21" s="29"/>
      <c r="FAC21" s="29"/>
      <c r="FAD21" s="29"/>
      <c r="FAE21" s="29"/>
      <c r="FAF21" s="29"/>
      <c r="FAG21" s="29"/>
      <c r="FAH21" s="29"/>
      <c r="FAI21" s="29"/>
      <c r="FAJ21" s="29"/>
      <c r="FAK21" s="29"/>
      <c r="FAL21" s="29"/>
      <c r="FAM21" s="29"/>
      <c r="FAN21" s="29"/>
      <c r="FAO21" s="29"/>
      <c r="FAP21" s="29"/>
      <c r="FAQ21" s="29"/>
      <c r="FAR21" s="29"/>
      <c r="FAS21" s="29"/>
      <c r="FAT21" s="29"/>
      <c r="FAU21" s="29"/>
      <c r="FAV21" s="29"/>
      <c r="FAW21" s="29"/>
      <c r="FAX21" s="29"/>
      <c r="FAY21" s="29"/>
      <c r="FAZ21" s="29"/>
      <c r="FBA21" s="29"/>
      <c r="FBB21" s="29"/>
      <c r="FBC21" s="29"/>
      <c r="FBD21" s="29"/>
      <c r="FBE21" s="29"/>
      <c r="FBF21" s="29"/>
      <c r="FBG21" s="29"/>
      <c r="FBH21" s="29"/>
      <c r="FBI21" s="29"/>
      <c r="FBJ21" s="29"/>
      <c r="FBK21" s="29"/>
      <c r="FBL21" s="29"/>
      <c r="FBM21" s="29"/>
      <c r="FBN21" s="29"/>
      <c r="FBO21" s="29"/>
      <c r="FBP21" s="29"/>
      <c r="FBQ21" s="29"/>
      <c r="FBR21" s="29"/>
      <c r="FBS21" s="29"/>
      <c r="FBT21" s="29"/>
      <c r="FBU21" s="29"/>
      <c r="FBV21" s="29"/>
      <c r="FBW21" s="29"/>
      <c r="FBX21" s="29"/>
      <c r="FBY21" s="29"/>
      <c r="FBZ21" s="29"/>
      <c r="FCA21" s="29"/>
      <c r="FCB21" s="29"/>
      <c r="FCC21" s="29"/>
      <c r="FCD21" s="29"/>
      <c r="FCE21" s="29"/>
      <c r="FCF21" s="29"/>
      <c r="FCG21" s="29"/>
      <c r="FCH21" s="29"/>
      <c r="FCI21" s="29"/>
      <c r="FCJ21" s="29"/>
      <c r="FCK21" s="29"/>
      <c r="FCL21" s="29"/>
      <c r="FCM21" s="29"/>
      <c r="FCN21" s="29"/>
      <c r="FCO21" s="29"/>
      <c r="FCP21" s="29"/>
      <c r="FCQ21" s="29"/>
      <c r="FCR21" s="29"/>
      <c r="FCS21" s="29"/>
      <c r="FCT21" s="29"/>
      <c r="FCU21" s="29"/>
      <c r="FCV21" s="29"/>
      <c r="FCW21" s="29"/>
      <c r="FCX21" s="29"/>
      <c r="FCY21" s="29"/>
      <c r="FCZ21" s="29"/>
      <c r="FDA21" s="29"/>
      <c r="FDB21" s="29"/>
      <c r="FDC21" s="29"/>
      <c r="FDD21" s="29"/>
      <c r="FDE21" s="29"/>
      <c r="FDF21" s="29"/>
      <c r="FDG21" s="29"/>
      <c r="FDH21" s="29"/>
      <c r="FDI21" s="29"/>
      <c r="FDJ21" s="29"/>
      <c r="FDK21" s="29"/>
      <c r="FDL21" s="29"/>
      <c r="FDM21" s="29"/>
      <c r="FDN21" s="29"/>
      <c r="FDO21" s="29"/>
      <c r="FDP21" s="29"/>
      <c r="FDQ21" s="29"/>
      <c r="FDR21" s="29"/>
      <c r="FDS21" s="29"/>
      <c r="FDT21" s="29"/>
      <c r="FDU21" s="29"/>
      <c r="FDV21" s="29"/>
      <c r="FDW21" s="29"/>
      <c r="FDX21" s="29"/>
      <c r="FDY21" s="29"/>
      <c r="FDZ21" s="29"/>
      <c r="FEA21" s="29"/>
      <c r="FEB21" s="29"/>
      <c r="FEC21" s="29"/>
      <c r="FED21" s="29"/>
      <c r="FEE21" s="29"/>
      <c r="FEF21" s="29"/>
      <c r="FEG21" s="29"/>
      <c r="FEH21" s="29"/>
      <c r="FEI21" s="29"/>
      <c r="FEJ21" s="29"/>
      <c r="FEK21" s="29"/>
      <c r="FEL21" s="29"/>
      <c r="FEM21" s="29"/>
      <c r="FEN21" s="29"/>
      <c r="FEO21" s="29"/>
      <c r="FEP21" s="29"/>
      <c r="FEQ21" s="29"/>
      <c r="FER21" s="29"/>
      <c r="FES21" s="29"/>
      <c r="FET21" s="29"/>
      <c r="FEU21" s="29"/>
      <c r="FEV21" s="29"/>
      <c r="FEW21" s="29"/>
      <c r="FEX21" s="29"/>
      <c r="FEY21" s="29"/>
      <c r="FEZ21" s="29"/>
      <c r="FFA21" s="29"/>
      <c r="FFB21" s="29"/>
      <c r="FFC21" s="29"/>
      <c r="FFD21" s="29"/>
      <c r="FFE21" s="29"/>
      <c r="FFF21" s="29"/>
      <c r="FFG21" s="29"/>
      <c r="FFH21" s="29"/>
      <c r="FFI21" s="29"/>
      <c r="FFJ21" s="29"/>
      <c r="FFK21" s="29"/>
      <c r="FFL21" s="29"/>
      <c r="FFM21" s="29"/>
      <c r="FFN21" s="29"/>
      <c r="FFO21" s="29"/>
      <c r="FFP21" s="29"/>
      <c r="FFQ21" s="29"/>
      <c r="FFR21" s="29"/>
      <c r="FFS21" s="29"/>
      <c r="FFT21" s="29"/>
      <c r="FFU21" s="29"/>
      <c r="FFV21" s="29"/>
      <c r="FFW21" s="29"/>
      <c r="FFX21" s="29"/>
      <c r="FFY21" s="29"/>
      <c r="FFZ21" s="29"/>
      <c r="FGA21" s="29"/>
      <c r="FGB21" s="29"/>
      <c r="FGC21" s="29"/>
      <c r="FGD21" s="29"/>
      <c r="FGE21" s="29"/>
      <c r="FGF21" s="29"/>
      <c r="FGG21" s="29"/>
      <c r="FGH21" s="29"/>
      <c r="FGI21" s="29"/>
      <c r="FGJ21" s="29"/>
      <c r="FGK21" s="29"/>
      <c r="FGL21" s="29"/>
      <c r="FGM21" s="29"/>
      <c r="FGN21" s="29"/>
      <c r="FGO21" s="29"/>
      <c r="FGP21" s="29"/>
      <c r="FGQ21" s="29"/>
      <c r="FGR21" s="29"/>
      <c r="FGS21" s="29"/>
      <c r="FGT21" s="29"/>
      <c r="FGU21" s="29"/>
      <c r="FGV21" s="29"/>
      <c r="FGW21" s="29"/>
      <c r="FGX21" s="29"/>
      <c r="FGY21" s="29"/>
      <c r="FGZ21" s="29"/>
      <c r="FHA21" s="29"/>
      <c r="FHB21" s="29"/>
      <c r="FHC21" s="29"/>
      <c r="FHD21" s="29"/>
      <c r="FHE21" s="29"/>
      <c r="FHF21" s="29"/>
      <c r="FHG21" s="29"/>
      <c r="FHH21" s="29"/>
      <c r="FHI21" s="29"/>
      <c r="FHJ21" s="29"/>
      <c r="FHK21" s="29"/>
      <c r="FHL21" s="29"/>
      <c r="FHM21" s="29"/>
      <c r="FHN21" s="29"/>
      <c r="FHO21" s="29"/>
      <c r="FHP21" s="29"/>
      <c r="FHQ21" s="29"/>
      <c r="FHR21" s="29"/>
      <c r="FHS21" s="29"/>
      <c r="FHT21" s="29"/>
      <c r="FHU21" s="29"/>
      <c r="FHV21" s="29"/>
      <c r="FHW21" s="29"/>
      <c r="FHX21" s="29"/>
      <c r="FHY21" s="29"/>
      <c r="FHZ21" s="29"/>
      <c r="FIA21" s="29"/>
      <c r="FIB21" s="29"/>
      <c r="FIC21" s="29"/>
      <c r="FID21" s="29"/>
      <c r="FIE21" s="29"/>
      <c r="FIF21" s="29"/>
      <c r="FIG21" s="29"/>
      <c r="FIH21" s="29"/>
      <c r="FII21" s="29"/>
      <c r="FIJ21" s="29"/>
      <c r="FIK21" s="29"/>
      <c r="FIL21" s="29"/>
      <c r="FIM21" s="29"/>
      <c r="FIN21" s="29"/>
      <c r="FIO21" s="29"/>
      <c r="FIP21" s="29"/>
      <c r="FIQ21" s="29"/>
      <c r="FIR21" s="29"/>
      <c r="FIS21" s="29"/>
      <c r="FIT21" s="29"/>
      <c r="FIU21" s="29"/>
      <c r="FIV21" s="29"/>
      <c r="FIW21" s="29"/>
      <c r="FIX21" s="29"/>
      <c r="FIY21" s="29"/>
      <c r="FIZ21" s="29"/>
      <c r="FJA21" s="29"/>
      <c r="FJB21" s="29"/>
      <c r="FJC21" s="29"/>
      <c r="FJD21" s="29"/>
      <c r="FJE21" s="29"/>
      <c r="FJF21" s="29"/>
      <c r="FJG21" s="29"/>
      <c r="FJH21" s="29"/>
      <c r="FJI21" s="29"/>
      <c r="FJJ21" s="29"/>
      <c r="FJK21" s="29"/>
      <c r="FJL21" s="29"/>
      <c r="FJM21" s="29"/>
      <c r="FJN21" s="29"/>
      <c r="FJO21" s="29"/>
      <c r="FJP21" s="29"/>
      <c r="FJQ21" s="29"/>
      <c r="FJR21" s="29"/>
      <c r="FJS21" s="29"/>
      <c r="FJT21" s="29"/>
      <c r="FJU21" s="29"/>
      <c r="FJV21" s="29"/>
      <c r="FJW21" s="29"/>
      <c r="FJX21" s="29"/>
      <c r="FJY21" s="29"/>
      <c r="FJZ21" s="29"/>
      <c r="FKA21" s="29"/>
      <c r="FKB21" s="29"/>
      <c r="FKC21" s="29"/>
      <c r="FKD21" s="29"/>
      <c r="FKE21" s="29"/>
      <c r="FKF21" s="29"/>
      <c r="FKG21" s="29"/>
      <c r="FKH21" s="29"/>
      <c r="FKI21" s="29"/>
      <c r="FKJ21" s="29"/>
      <c r="FKK21" s="29"/>
      <c r="FKL21" s="29"/>
      <c r="FKM21" s="29"/>
      <c r="FKN21" s="29"/>
      <c r="FKO21" s="29"/>
      <c r="FKP21" s="29"/>
      <c r="FKQ21" s="29"/>
      <c r="FKR21" s="29"/>
      <c r="FKS21" s="29"/>
      <c r="FKT21" s="29"/>
      <c r="FKU21" s="29"/>
      <c r="FKV21" s="29"/>
      <c r="FKW21" s="29"/>
      <c r="FKX21" s="29"/>
      <c r="FKY21" s="29"/>
      <c r="FKZ21" s="29"/>
      <c r="FLA21" s="29"/>
      <c r="FLB21" s="29"/>
      <c r="FLC21" s="29"/>
      <c r="FLD21" s="29"/>
      <c r="FLE21" s="29"/>
      <c r="FLF21" s="29"/>
      <c r="FLG21" s="29"/>
      <c r="FLH21" s="29"/>
      <c r="FLI21" s="29"/>
      <c r="FLJ21" s="29"/>
      <c r="FLK21" s="29"/>
      <c r="FLL21" s="29"/>
      <c r="FLM21" s="29"/>
      <c r="FLN21" s="29"/>
      <c r="FLO21" s="29"/>
      <c r="FLP21" s="29"/>
      <c r="FLQ21" s="29"/>
      <c r="FLR21" s="29"/>
      <c r="FLS21" s="29"/>
      <c r="FLT21" s="29"/>
      <c r="FLU21" s="29"/>
      <c r="FLV21" s="29"/>
      <c r="FLW21" s="29"/>
      <c r="FLX21" s="29"/>
      <c r="FLY21" s="29"/>
      <c r="FLZ21" s="29"/>
      <c r="FMA21" s="29"/>
      <c r="FMB21" s="29"/>
      <c r="FMC21" s="29"/>
      <c r="FMD21" s="29"/>
      <c r="FME21" s="29"/>
      <c r="FMF21" s="29"/>
      <c r="FMG21" s="29"/>
      <c r="FMH21" s="29"/>
      <c r="FMI21" s="29"/>
      <c r="FMJ21" s="29"/>
      <c r="FMK21" s="29"/>
      <c r="FML21" s="29"/>
      <c r="FMM21" s="29"/>
      <c r="FMN21" s="29"/>
      <c r="FMO21" s="29"/>
      <c r="FMP21" s="29"/>
      <c r="FMQ21" s="29"/>
      <c r="FMR21" s="29"/>
      <c r="FMS21" s="29"/>
      <c r="FMT21" s="29"/>
      <c r="FMU21" s="29"/>
      <c r="FMV21" s="29"/>
      <c r="FMW21" s="29"/>
      <c r="FMX21" s="29"/>
      <c r="FMY21" s="29"/>
      <c r="FMZ21" s="29"/>
      <c r="FNA21" s="29"/>
      <c r="FNB21" s="29"/>
      <c r="FNC21" s="29"/>
      <c r="FND21" s="29"/>
      <c r="FNE21" s="29"/>
      <c r="FNF21" s="29"/>
      <c r="FNG21" s="29"/>
      <c r="FNH21" s="29"/>
      <c r="FNI21" s="29"/>
      <c r="FNJ21" s="29"/>
      <c r="FNK21" s="29"/>
      <c r="FNL21" s="29"/>
      <c r="FNM21" s="29"/>
      <c r="FNN21" s="29"/>
      <c r="FNO21" s="29"/>
      <c r="FNP21" s="29"/>
      <c r="FNQ21" s="29"/>
      <c r="FNR21" s="29"/>
      <c r="FNS21" s="29"/>
      <c r="FNT21" s="29"/>
      <c r="FNU21" s="29"/>
      <c r="FNV21" s="29"/>
      <c r="FNW21" s="29"/>
      <c r="FNX21" s="29"/>
      <c r="FNY21" s="29"/>
      <c r="FNZ21" s="29"/>
      <c r="FOA21" s="29"/>
      <c r="FOB21" s="29"/>
      <c r="FOC21" s="29"/>
      <c r="FOD21" s="29"/>
      <c r="FOE21" s="29"/>
      <c r="FOF21" s="29"/>
      <c r="FOG21" s="29"/>
      <c r="FOH21" s="29"/>
      <c r="FOI21" s="29"/>
      <c r="FOJ21" s="29"/>
      <c r="FOK21" s="29"/>
      <c r="FOL21" s="29"/>
      <c r="FOM21" s="29"/>
      <c r="FON21" s="29"/>
      <c r="FOO21" s="29"/>
      <c r="FOP21" s="29"/>
      <c r="FOQ21" s="29"/>
      <c r="FOR21" s="29"/>
      <c r="FOS21" s="29"/>
      <c r="FOT21" s="29"/>
      <c r="FOU21" s="29"/>
      <c r="FOV21" s="29"/>
      <c r="FOW21" s="29"/>
      <c r="FOX21" s="29"/>
      <c r="FOY21" s="29"/>
      <c r="FOZ21" s="29"/>
      <c r="FPA21" s="29"/>
      <c r="FPB21" s="29"/>
      <c r="FPC21" s="29"/>
      <c r="FPD21" s="29"/>
      <c r="FPE21" s="29"/>
      <c r="FPF21" s="29"/>
      <c r="FPG21" s="29"/>
      <c r="FPH21" s="29"/>
      <c r="FPI21" s="29"/>
      <c r="FPJ21" s="29"/>
      <c r="FPK21" s="29"/>
      <c r="FPL21" s="29"/>
      <c r="FPM21" s="29"/>
      <c r="FPN21" s="29"/>
      <c r="FPO21" s="29"/>
      <c r="FPP21" s="29"/>
      <c r="FPQ21" s="29"/>
      <c r="FPR21" s="29"/>
      <c r="FPS21" s="29"/>
      <c r="FPT21" s="29"/>
      <c r="FPU21" s="29"/>
      <c r="FPV21" s="29"/>
      <c r="FPW21" s="29"/>
      <c r="FPX21" s="29"/>
      <c r="FPY21" s="29"/>
      <c r="FPZ21" s="29"/>
      <c r="FQA21" s="29"/>
      <c r="FQB21" s="29"/>
      <c r="FQC21" s="29"/>
      <c r="FQD21" s="29"/>
      <c r="FQE21" s="29"/>
      <c r="FQF21" s="29"/>
      <c r="FQG21" s="29"/>
      <c r="FQH21" s="29"/>
      <c r="FQI21" s="29"/>
      <c r="FQJ21" s="29"/>
      <c r="FQK21" s="29"/>
      <c r="FQL21" s="29"/>
      <c r="FQM21" s="29"/>
      <c r="FQN21" s="29"/>
      <c r="FQO21" s="29"/>
      <c r="FQP21" s="29"/>
      <c r="FQQ21" s="29"/>
      <c r="FQR21" s="29"/>
      <c r="FQS21" s="29"/>
      <c r="FQT21" s="29"/>
      <c r="FQU21" s="29"/>
      <c r="FQV21" s="29"/>
      <c r="FQW21" s="29"/>
      <c r="FQX21" s="29"/>
      <c r="FQY21" s="29"/>
      <c r="FQZ21" s="29"/>
      <c r="FRA21" s="29"/>
      <c r="FRB21" s="29"/>
      <c r="FRC21" s="29"/>
      <c r="FRD21" s="29"/>
      <c r="FRE21" s="29"/>
      <c r="FRF21" s="29"/>
      <c r="FRG21" s="29"/>
      <c r="FRH21" s="29"/>
      <c r="FRI21" s="29"/>
      <c r="FRJ21" s="29"/>
      <c r="FRK21" s="29"/>
      <c r="FRL21" s="29"/>
      <c r="FRM21" s="29"/>
      <c r="FRN21" s="29"/>
      <c r="FRO21" s="29"/>
      <c r="FRP21" s="29"/>
      <c r="FRQ21" s="29"/>
      <c r="FRR21" s="29"/>
      <c r="FRS21" s="29"/>
      <c r="FRT21" s="29"/>
      <c r="FRU21" s="29"/>
      <c r="FRV21" s="29"/>
      <c r="FRW21" s="29"/>
      <c r="FRX21" s="29"/>
      <c r="FRY21" s="29"/>
      <c r="FRZ21" s="29"/>
      <c r="FSA21" s="29"/>
      <c r="FSB21" s="29"/>
      <c r="FSC21" s="29"/>
      <c r="FSD21" s="29"/>
      <c r="FSE21" s="29"/>
      <c r="FSF21" s="29"/>
      <c r="FSG21" s="29"/>
      <c r="FSH21" s="29"/>
      <c r="FSI21" s="29"/>
      <c r="FSJ21" s="29"/>
      <c r="FSK21" s="29"/>
      <c r="FSL21" s="29"/>
      <c r="FSM21" s="29"/>
      <c r="FSN21" s="29"/>
      <c r="FSO21" s="29"/>
      <c r="FSP21" s="29"/>
      <c r="FSQ21" s="29"/>
      <c r="FSR21" s="29"/>
      <c r="FSS21" s="29"/>
      <c r="FST21" s="29"/>
      <c r="FSU21" s="29"/>
      <c r="FSV21" s="29"/>
      <c r="FSW21" s="29"/>
      <c r="FSX21" s="29"/>
      <c r="FSY21" s="29"/>
      <c r="FSZ21" s="29"/>
      <c r="FTA21" s="29"/>
      <c r="FTB21" s="29"/>
      <c r="FTC21" s="29"/>
      <c r="FTD21" s="29"/>
      <c r="FTE21" s="29"/>
      <c r="FTF21" s="29"/>
      <c r="FTG21" s="29"/>
      <c r="FTH21" s="29"/>
      <c r="FTI21" s="29"/>
      <c r="FTJ21" s="29"/>
      <c r="FTK21" s="29"/>
      <c r="FTL21" s="29"/>
      <c r="FTM21" s="29"/>
      <c r="FTN21" s="29"/>
      <c r="FTO21" s="29"/>
      <c r="FTP21" s="29"/>
      <c r="FTQ21" s="29"/>
      <c r="FTR21" s="29"/>
      <c r="FTS21" s="29"/>
      <c r="FTT21" s="29"/>
      <c r="FTU21" s="29"/>
      <c r="FTV21" s="29"/>
      <c r="FTW21" s="29"/>
      <c r="FTX21" s="29"/>
      <c r="FTY21" s="29"/>
      <c r="FTZ21" s="29"/>
      <c r="FUA21" s="29"/>
      <c r="FUB21" s="29"/>
      <c r="FUC21" s="29"/>
      <c r="FUD21" s="29"/>
      <c r="FUE21" s="29"/>
      <c r="FUF21" s="29"/>
      <c r="FUG21" s="29"/>
      <c r="FUH21" s="29"/>
      <c r="FUI21" s="29"/>
      <c r="FUJ21" s="29"/>
      <c r="FUK21" s="29"/>
      <c r="FUL21" s="29"/>
      <c r="FUM21" s="29"/>
      <c r="FUN21" s="29"/>
      <c r="FUO21" s="29"/>
      <c r="FUP21" s="29"/>
      <c r="FUQ21" s="29"/>
      <c r="FUR21" s="29"/>
      <c r="FUS21" s="29"/>
      <c r="FUT21" s="29"/>
      <c r="FUU21" s="29"/>
      <c r="FUV21" s="29"/>
      <c r="FUW21" s="29"/>
      <c r="FUX21" s="29"/>
      <c r="FUY21" s="29"/>
      <c r="FUZ21" s="29"/>
      <c r="FVA21" s="29"/>
      <c r="FVB21" s="29"/>
      <c r="FVC21" s="29"/>
      <c r="FVD21" s="29"/>
      <c r="FVE21" s="29"/>
      <c r="FVF21" s="29"/>
      <c r="FVG21" s="29"/>
      <c r="FVH21" s="29"/>
      <c r="FVI21" s="29"/>
      <c r="FVJ21" s="29"/>
      <c r="FVK21" s="29"/>
      <c r="FVL21" s="29"/>
      <c r="FVM21" s="29"/>
      <c r="FVN21" s="29"/>
      <c r="FVO21" s="29"/>
      <c r="FVP21" s="29"/>
      <c r="FVQ21" s="29"/>
      <c r="FVR21" s="29"/>
      <c r="FVS21" s="29"/>
      <c r="FVT21" s="29"/>
      <c r="FVU21" s="29"/>
      <c r="FVV21" s="29"/>
      <c r="FVW21" s="29"/>
      <c r="FVX21" s="29"/>
      <c r="FVY21" s="29"/>
      <c r="FVZ21" s="29"/>
      <c r="FWA21" s="29"/>
      <c r="FWB21" s="29"/>
      <c r="FWC21" s="29"/>
      <c r="FWD21" s="29"/>
      <c r="FWE21" s="29"/>
      <c r="FWF21" s="29"/>
      <c r="FWG21" s="29"/>
      <c r="FWH21" s="29"/>
      <c r="FWI21" s="29"/>
      <c r="FWJ21" s="29"/>
      <c r="FWK21" s="29"/>
      <c r="FWL21" s="29"/>
      <c r="FWM21" s="29"/>
      <c r="FWN21" s="29"/>
      <c r="FWO21" s="29"/>
      <c r="FWP21" s="29"/>
      <c r="FWQ21" s="29"/>
      <c r="FWR21" s="29"/>
      <c r="FWS21" s="29"/>
      <c r="FWT21" s="29"/>
      <c r="FWU21" s="29"/>
      <c r="FWV21" s="29"/>
      <c r="FWW21" s="29"/>
      <c r="FWX21" s="29"/>
      <c r="FWY21" s="29"/>
      <c r="FWZ21" s="29"/>
      <c r="FXA21" s="29"/>
      <c r="FXB21" s="29"/>
      <c r="FXC21" s="29"/>
      <c r="FXD21" s="29"/>
      <c r="FXE21" s="29"/>
      <c r="FXF21" s="29"/>
      <c r="FXG21" s="29"/>
      <c r="FXH21" s="29"/>
      <c r="FXI21" s="29"/>
      <c r="FXJ21" s="29"/>
      <c r="FXK21" s="29"/>
      <c r="FXL21" s="29"/>
      <c r="FXM21" s="29"/>
      <c r="FXN21" s="29"/>
      <c r="FXO21" s="29"/>
      <c r="FXP21" s="29"/>
      <c r="FXQ21" s="29"/>
      <c r="FXR21" s="29"/>
      <c r="FXS21" s="29"/>
      <c r="FXT21" s="29"/>
      <c r="FXU21" s="29"/>
      <c r="FXV21" s="29"/>
      <c r="FXW21" s="29"/>
      <c r="FXX21" s="29"/>
      <c r="FXY21" s="29"/>
      <c r="FXZ21" s="29"/>
      <c r="FYA21" s="29"/>
      <c r="FYB21" s="29"/>
      <c r="FYC21" s="29"/>
      <c r="FYD21" s="29"/>
      <c r="FYE21" s="29"/>
      <c r="FYF21" s="29"/>
      <c r="FYG21" s="29"/>
      <c r="FYH21" s="29"/>
      <c r="FYI21" s="29"/>
      <c r="FYJ21" s="29"/>
      <c r="FYK21" s="29"/>
      <c r="FYL21" s="29"/>
      <c r="FYM21" s="29"/>
      <c r="FYN21" s="29"/>
      <c r="FYO21" s="29"/>
      <c r="FYP21" s="29"/>
      <c r="FYQ21" s="29"/>
      <c r="FYR21" s="29"/>
      <c r="FYS21" s="29"/>
      <c r="FYT21" s="29"/>
      <c r="FYU21" s="29"/>
      <c r="FYV21" s="29"/>
      <c r="FYW21" s="29"/>
      <c r="FYX21" s="29"/>
      <c r="FYY21" s="29"/>
      <c r="FYZ21" s="29"/>
      <c r="FZA21" s="29"/>
      <c r="FZB21" s="29"/>
      <c r="FZC21" s="29"/>
      <c r="FZD21" s="29"/>
      <c r="FZE21" s="29"/>
      <c r="FZF21" s="29"/>
      <c r="FZG21" s="29"/>
      <c r="FZH21" s="29"/>
      <c r="FZI21" s="29"/>
      <c r="FZJ21" s="29"/>
      <c r="FZK21" s="29"/>
      <c r="FZL21" s="29"/>
      <c r="FZM21" s="29"/>
      <c r="FZN21" s="29"/>
      <c r="FZO21" s="29"/>
      <c r="FZP21" s="29"/>
      <c r="FZQ21" s="29"/>
      <c r="FZR21" s="29"/>
      <c r="FZS21" s="29"/>
      <c r="FZT21" s="29"/>
      <c r="FZU21" s="29"/>
      <c r="FZV21" s="29"/>
      <c r="FZW21" s="29"/>
      <c r="FZX21" s="29"/>
      <c r="FZY21" s="29"/>
      <c r="FZZ21" s="29"/>
      <c r="GAA21" s="29"/>
      <c r="GAB21" s="29"/>
      <c r="GAC21" s="29"/>
      <c r="GAD21" s="29"/>
      <c r="GAE21" s="29"/>
      <c r="GAF21" s="29"/>
      <c r="GAG21" s="29"/>
      <c r="GAH21" s="29"/>
      <c r="GAI21" s="29"/>
      <c r="GAJ21" s="29"/>
      <c r="GAK21" s="29"/>
      <c r="GAL21" s="29"/>
      <c r="GAM21" s="29"/>
      <c r="GAN21" s="29"/>
      <c r="GAO21" s="29"/>
      <c r="GAP21" s="29"/>
      <c r="GAQ21" s="29"/>
      <c r="GAR21" s="29"/>
      <c r="GAS21" s="29"/>
      <c r="GAT21" s="29"/>
      <c r="GAU21" s="29"/>
      <c r="GAV21" s="29"/>
      <c r="GAW21" s="29"/>
      <c r="GAX21" s="29"/>
      <c r="GAY21" s="29"/>
      <c r="GAZ21" s="29"/>
      <c r="GBA21" s="29"/>
      <c r="GBB21" s="29"/>
      <c r="GBC21" s="29"/>
      <c r="GBD21" s="29"/>
      <c r="GBE21" s="29"/>
      <c r="GBF21" s="29"/>
      <c r="GBG21" s="29"/>
      <c r="GBH21" s="29"/>
      <c r="GBI21" s="29"/>
      <c r="GBJ21" s="29"/>
      <c r="GBK21" s="29"/>
      <c r="GBL21" s="29"/>
      <c r="GBM21" s="29"/>
      <c r="GBN21" s="29"/>
      <c r="GBO21" s="29"/>
      <c r="GBP21" s="29"/>
      <c r="GBQ21" s="29"/>
      <c r="GBR21" s="29"/>
      <c r="GBS21" s="29"/>
      <c r="GBT21" s="29"/>
      <c r="GBU21" s="29"/>
      <c r="GBV21" s="29"/>
      <c r="GBW21" s="29"/>
      <c r="GBX21" s="29"/>
      <c r="GBY21" s="29"/>
      <c r="GBZ21" s="29"/>
      <c r="GCA21" s="29"/>
      <c r="GCB21" s="29"/>
      <c r="GCC21" s="29"/>
      <c r="GCD21" s="29"/>
      <c r="GCE21" s="29"/>
      <c r="GCF21" s="29"/>
      <c r="GCG21" s="29"/>
      <c r="GCH21" s="29"/>
      <c r="GCI21" s="29"/>
      <c r="GCJ21" s="29"/>
      <c r="GCK21" s="29"/>
      <c r="GCL21" s="29"/>
      <c r="GCM21" s="29"/>
      <c r="GCN21" s="29"/>
      <c r="GCO21" s="29"/>
      <c r="GCP21" s="29"/>
      <c r="GCQ21" s="29"/>
      <c r="GCR21" s="29"/>
      <c r="GCS21" s="29"/>
      <c r="GCT21" s="29"/>
      <c r="GCU21" s="29"/>
      <c r="GCV21" s="29"/>
      <c r="GCW21" s="29"/>
      <c r="GCX21" s="29"/>
      <c r="GCY21" s="29"/>
      <c r="GCZ21" s="29"/>
      <c r="GDA21" s="29"/>
      <c r="GDB21" s="29"/>
      <c r="GDC21" s="29"/>
      <c r="GDD21" s="29"/>
      <c r="GDE21" s="29"/>
      <c r="GDF21" s="29"/>
      <c r="GDG21" s="29"/>
      <c r="GDH21" s="29"/>
      <c r="GDI21" s="29"/>
      <c r="GDJ21" s="29"/>
      <c r="GDK21" s="29"/>
      <c r="GDL21" s="29"/>
      <c r="GDM21" s="29"/>
      <c r="GDN21" s="29"/>
      <c r="GDO21" s="29"/>
      <c r="GDP21" s="29"/>
      <c r="GDQ21" s="29"/>
      <c r="GDR21" s="29"/>
      <c r="GDS21" s="29"/>
      <c r="GDT21" s="29"/>
      <c r="GDU21" s="29"/>
      <c r="GDV21" s="29"/>
      <c r="GDW21" s="29"/>
      <c r="GDX21" s="29"/>
      <c r="GDY21" s="29"/>
      <c r="GDZ21" s="29"/>
      <c r="GEA21" s="29"/>
      <c r="GEB21" s="29"/>
      <c r="GEC21" s="29"/>
      <c r="GED21" s="29"/>
      <c r="GEE21" s="29"/>
      <c r="GEF21" s="29"/>
      <c r="GEG21" s="29"/>
      <c r="GEH21" s="29"/>
      <c r="GEI21" s="29"/>
      <c r="GEJ21" s="29"/>
      <c r="GEK21" s="29"/>
      <c r="GEL21" s="29"/>
      <c r="GEM21" s="29"/>
      <c r="GEN21" s="29"/>
      <c r="GEO21" s="29"/>
      <c r="GEP21" s="29"/>
      <c r="GEQ21" s="29"/>
      <c r="GER21" s="29"/>
      <c r="GES21" s="29"/>
      <c r="GET21" s="29"/>
      <c r="GEU21" s="29"/>
      <c r="GEV21" s="29"/>
      <c r="GEW21" s="29"/>
      <c r="GEX21" s="29"/>
      <c r="GEY21" s="29"/>
      <c r="GEZ21" s="29"/>
      <c r="GFA21" s="29"/>
      <c r="GFB21" s="29"/>
      <c r="GFC21" s="29"/>
      <c r="GFD21" s="29"/>
      <c r="GFE21" s="29"/>
      <c r="GFF21" s="29"/>
      <c r="GFG21" s="29"/>
      <c r="GFH21" s="29"/>
      <c r="GFI21" s="29"/>
      <c r="GFJ21" s="29"/>
      <c r="GFK21" s="29"/>
      <c r="GFL21" s="29"/>
      <c r="GFM21" s="29"/>
      <c r="GFN21" s="29"/>
      <c r="GFO21" s="29"/>
      <c r="GFP21" s="29"/>
      <c r="GFQ21" s="29"/>
      <c r="GFR21" s="29"/>
      <c r="GFS21" s="29"/>
      <c r="GFT21" s="29"/>
      <c r="GFU21" s="29"/>
      <c r="GFV21" s="29"/>
      <c r="GFW21" s="29"/>
      <c r="GFX21" s="29"/>
      <c r="GFY21" s="29"/>
      <c r="GFZ21" s="29"/>
      <c r="GGA21" s="29"/>
      <c r="GGB21" s="29"/>
      <c r="GGC21" s="29"/>
      <c r="GGD21" s="29"/>
      <c r="GGE21" s="29"/>
      <c r="GGF21" s="29"/>
      <c r="GGG21" s="29"/>
      <c r="GGH21" s="29"/>
      <c r="GGI21" s="29"/>
      <c r="GGJ21" s="29"/>
      <c r="GGK21" s="29"/>
      <c r="GGL21" s="29"/>
      <c r="GGM21" s="29"/>
      <c r="GGN21" s="29"/>
      <c r="GGO21" s="29"/>
      <c r="GGP21" s="29"/>
      <c r="GGQ21" s="29"/>
      <c r="GGR21" s="29"/>
      <c r="GGS21" s="29"/>
      <c r="GGT21" s="29"/>
      <c r="GGU21" s="29"/>
      <c r="GGV21" s="29"/>
      <c r="GGW21" s="29"/>
      <c r="GGX21" s="29"/>
      <c r="GGY21" s="29"/>
      <c r="GGZ21" s="29"/>
      <c r="GHA21" s="29"/>
      <c r="GHB21" s="29"/>
      <c r="GHC21" s="29"/>
      <c r="GHD21" s="29"/>
      <c r="GHE21" s="29"/>
      <c r="GHF21" s="29"/>
      <c r="GHG21" s="29"/>
      <c r="GHH21" s="29"/>
      <c r="GHI21" s="29"/>
      <c r="GHJ21" s="29"/>
      <c r="GHK21" s="29"/>
      <c r="GHL21" s="29"/>
      <c r="GHM21" s="29"/>
      <c r="GHN21" s="29"/>
      <c r="GHO21" s="29"/>
      <c r="GHP21" s="29"/>
      <c r="GHQ21" s="29"/>
      <c r="GHR21" s="29"/>
      <c r="GHS21" s="29"/>
      <c r="GHT21" s="29"/>
      <c r="GHU21" s="29"/>
      <c r="GHV21" s="29"/>
      <c r="GHW21" s="29"/>
      <c r="GHX21" s="29"/>
      <c r="GHY21" s="29"/>
      <c r="GHZ21" s="29"/>
      <c r="GIA21" s="29"/>
      <c r="GIB21" s="29"/>
      <c r="GIC21" s="29"/>
      <c r="GID21" s="29"/>
      <c r="GIE21" s="29"/>
      <c r="GIF21" s="29"/>
      <c r="GIG21" s="29"/>
      <c r="GIH21" s="29"/>
      <c r="GII21" s="29"/>
      <c r="GIJ21" s="29"/>
      <c r="GIK21" s="29"/>
      <c r="GIL21" s="29"/>
      <c r="GIM21" s="29"/>
      <c r="GIN21" s="29"/>
      <c r="GIO21" s="29"/>
      <c r="GIP21" s="29"/>
      <c r="GIQ21" s="29"/>
      <c r="GIR21" s="29"/>
      <c r="GIS21" s="29"/>
      <c r="GIT21" s="29"/>
      <c r="GIU21" s="29"/>
      <c r="GIV21" s="29"/>
      <c r="GIW21" s="29"/>
      <c r="GIX21" s="29"/>
      <c r="GIY21" s="29"/>
      <c r="GIZ21" s="29"/>
      <c r="GJA21" s="29"/>
      <c r="GJB21" s="29"/>
      <c r="GJC21" s="29"/>
      <c r="GJD21" s="29"/>
      <c r="GJE21" s="29"/>
      <c r="GJF21" s="29"/>
      <c r="GJG21" s="29"/>
      <c r="GJH21" s="29"/>
      <c r="GJI21" s="29"/>
      <c r="GJJ21" s="29"/>
      <c r="GJK21" s="29"/>
      <c r="GJL21" s="29"/>
      <c r="GJM21" s="29"/>
      <c r="GJN21" s="29"/>
      <c r="GJO21" s="29"/>
      <c r="GJP21" s="29"/>
      <c r="GJQ21" s="29"/>
      <c r="GJR21" s="29"/>
      <c r="GJS21" s="29"/>
      <c r="GJT21" s="29"/>
      <c r="GJU21" s="29"/>
      <c r="GJV21" s="29"/>
      <c r="GJW21" s="29"/>
      <c r="GJX21" s="29"/>
      <c r="GJY21" s="29"/>
      <c r="GJZ21" s="29"/>
      <c r="GKA21" s="29"/>
      <c r="GKB21" s="29"/>
      <c r="GKC21" s="29"/>
      <c r="GKD21" s="29"/>
      <c r="GKE21" s="29"/>
      <c r="GKF21" s="29"/>
      <c r="GKG21" s="29"/>
      <c r="GKH21" s="29"/>
      <c r="GKI21" s="29"/>
      <c r="GKJ21" s="29"/>
      <c r="GKK21" s="29"/>
      <c r="GKL21" s="29"/>
      <c r="GKM21" s="29"/>
      <c r="GKN21" s="29"/>
      <c r="GKO21" s="29"/>
      <c r="GKP21" s="29"/>
      <c r="GKQ21" s="29"/>
      <c r="GKR21" s="29"/>
      <c r="GKS21" s="29"/>
      <c r="GKT21" s="29"/>
      <c r="GKU21" s="29"/>
      <c r="GKV21" s="29"/>
      <c r="GKW21" s="29"/>
      <c r="GKX21" s="29"/>
      <c r="GKY21" s="29"/>
      <c r="GKZ21" s="29"/>
      <c r="GLA21" s="29"/>
      <c r="GLB21" s="29"/>
      <c r="GLC21" s="29"/>
      <c r="GLD21" s="29"/>
      <c r="GLE21" s="29"/>
      <c r="GLF21" s="29"/>
      <c r="GLG21" s="29"/>
      <c r="GLH21" s="29"/>
      <c r="GLI21" s="29"/>
      <c r="GLJ21" s="29"/>
      <c r="GLK21" s="29"/>
      <c r="GLL21" s="29"/>
      <c r="GLM21" s="29"/>
      <c r="GLN21" s="29"/>
      <c r="GLO21" s="29"/>
      <c r="GLP21" s="29"/>
      <c r="GLQ21" s="29"/>
      <c r="GLR21" s="29"/>
      <c r="GLS21" s="29"/>
      <c r="GLT21" s="29"/>
      <c r="GLU21" s="29"/>
      <c r="GLV21" s="29"/>
      <c r="GLW21" s="29"/>
      <c r="GLX21" s="29"/>
      <c r="GLY21" s="29"/>
      <c r="GLZ21" s="29"/>
      <c r="GMA21" s="29"/>
      <c r="GMB21" s="29"/>
      <c r="GMC21" s="29"/>
      <c r="GMD21" s="29"/>
      <c r="GME21" s="29"/>
      <c r="GMF21" s="29"/>
      <c r="GMG21" s="29"/>
      <c r="GMH21" s="29"/>
      <c r="GMI21" s="29"/>
      <c r="GMJ21" s="29"/>
      <c r="GMK21" s="29"/>
      <c r="GML21" s="29"/>
      <c r="GMM21" s="29"/>
      <c r="GMN21" s="29"/>
      <c r="GMO21" s="29"/>
      <c r="GMP21" s="29"/>
      <c r="GMQ21" s="29"/>
      <c r="GMR21" s="29"/>
      <c r="GMS21" s="29"/>
      <c r="GMT21" s="29"/>
      <c r="GMU21" s="29"/>
      <c r="GMV21" s="29"/>
      <c r="GMW21" s="29"/>
      <c r="GMX21" s="29"/>
      <c r="GMY21" s="29"/>
      <c r="GMZ21" s="29"/>
      <c r="GNA21" s="29"/>
      <c r="GNB21" s="29"/>
      <c r="GNC21" s="29"/>
      <c r="GND21" s="29"/>
      <c r="GNE21" s="29"/>
      <c r="GNF21" s="29"/>
      <c r="GNG21" s="29"/>
      <c r="GNH21" s="29"/>
      <c r="GNI21" s="29"/>
      <c r="GNJ21" s="29"/>
      <c r="GNK21" s="29"/>
      <c r="GNL21" s="29"/>
      <c r="GNM21" s="29"/>
      <c r="GNN21" s="29"/>
      <c r="GNO21" s="29"/>
      <c r="GNP21" s="29"/>
      <c r="GNQ21" s="29"/>
      <c r="GNR21" s="29"/>
      <c r="GNS21" s="29"/>
      <c r="GNT21" s="29"/>
      <c r="GNU21" s="29"/>
      <c r="GNV21" s="29"/>
      <c r="GNW21" s="29"/>
      <c r="GNX21" s="29"/>
      <c r="GNY21" s="29"/>
      <c r="GNZ21" s="29"/>
      <c r="GOA21" s="29"/>
      <c r="GOB21" s="29"/>
      <c r="GOC21" s="29"/>
      <c r="GOD21" s="29"/>
      <c r="GOE21" s="29"/>
      <c r="GOF21" s="29"/>
      <c r="GOG21" s="29"/>
      <c r="GOH21" s="29"/>
      <c r="GOI21" s="29"/>
      <c r="GOJ21" s="29"/>
      <c r="GOK21" s="29"/>
      <c r="GOL21" s="29"/>
      <c r="GOM21" s="29"/>
      <c r="GON21" s="29"/>
      <c r="GOO21" s="29"/>
      <c r="GOP21" s="29"/>
      <c r="GOQ21" s="29"/>
      <c r="GOR21" s="29"/>
      <c r="GOS21" s="29"/>
      <c r="GOT21" s="29"/>
      <c r="GOU21" s="29"/>
      <c r="GOV21" s="29"/>
      <c r="GOW21" s="29"/>
      <c r="GOX21" s="29"/>
      <c r="GOY21" s="29"/>
      <c r="GOZ21" s="29"/>
      <c r="GPA21" s="29"/>
      <c r="GPB21" s="29"/>
      <c r="GPC21" s="29"/>
      <c r="GPD21" s="29"/>
      <c r="GPE21" s="29"/>
      <c r="GPF21" s="29"/>
      <c r="GPG21" s="29"/>
      <c r="GPH21" s="29"/>
      <c r="GPI21" s="29"/>
      <c r="GPJ21" s="29"/>
      <c r="GPK21" s="29"/>
      <c r="GPL21" s="29"/>
      <c r="GPM21" s="29"/>
      <c r="GPN21" s="29"/>
      <c r="GPO21" s="29"/>
      <c r="GPP21" s="29"/>
      <c r="GPQ21" s="29"/>
      <c r="GPR21" s="29"/>
      <c r="GPS21" s="29"/>
      <c r="GPT21" s="29"/>
      <c r="GPU21" s="29"/>
      <c r="GPV21" s="29"/>
      <c r="GPW21" s="29"/>
      <c r="GPX21" s="29"/>
      <c r="GPY21" s="29"/>
      <c r="GPZ21" s="29"/>
      <c r="GQA21" s="29"/>
      <c r="GQB21" s="29"/>
      <c r="GQC21" s="29"/>
      <c r="GQD21" s="29"/>
      <c r="GQE21" s="29"/>
      <c r="GQF21" s="29"/>
      <c r="GQG21" s="29"/>
      <c r="GQH21" s="29"/>
      <c r="GQI21" s="29"/>
      <c r="GQJ21" s="29"/>
      <c r="GQK21" s="29"/>
      <c r="GQL21" s="29"/>
      <c r="GQM21" s="29"/>
      <c r="GQN21" s="29"/>
      <c r="GQO21" s="29"/>
      <c r="GQP21" s="29"/>
      <c r="GQQ21" s="29"/>
      <c r="GQR21" s="29"/>
      <c r="GQS21" s="29"/>
      <c r="GQT21" s="29"/>
      <c r="GQU21" s="29"/>
      <c r="GQV21" s="29"/>
      <c r="GQW21" s="29"/>
      <c r="GQX21" s="29"/>
      <c r="GQY21" s="29"/>
      <c r="GQZ21" s="29"/>
      <c r="GRA21" s="29"/>
      <c r="GRB21" s="29"/>
      <c r="GRC21" s="29"/>
      <c r="GRD21" s="29"/>
      <c r="GRE21" s="29"/>
      <c r="GRF21" s="29"/>
      <c r="GRG21" s="29"/>
      <c r="GRH21" s="29"/>
      <c r="GRI21" s="29"/>
      <c r="GRJ21" s="29"/>
      <c r="GRK21" s="29"/>
      <c r="GRL21" s="29"/>
      <c r="GRM21" s="29"/>
      <c r="GRN21" s="29"/>
      <c r="GRO21" s="29"/>
      <c r="GRP21" s="29"/>
      <c r="GRQ21" s="29"/>
      <c r="GRR21" s="29"/>
      <c r="GRS21" s="29"/>
      <c r="GRT21" s="29"/>
      <c r="GRU21" s="29"/>
      <c r="GRV21" s="29"/>
      <c r="GRW21" s="29"/>
      <c r="GRX21" s="29"/>
      <c r="GRY21" s="29"/>
      <c r="GRZ21" s="29"/>
      <c r="GSA21" s="29"/>
      <c r="GSB21" s="29"/>
      <c r="GSC21" s="29"/>
      <c r="GSD21" s="29"/>
      <c r="GSE21" s="29"/>
      <c r="GSF21" s="29"/>
      <c r="GSG21" s="29"/>
      <c r="GSH21" s="29"/>
      <c r="GSI21" s="29"/>
      <c r="GSJ21" s="29"/>
      <c r="GSK21" s="29"/>
      <c r="GSL21" s="29"/>
      <c r="GSM21" s="29"/>
      <c r="GSN21" s="29"/>
      <c r="GSO21" s="29"/>
      <c r="GSP21" s="29"/>
      <c r="GSQ21" s="29"/>
      <c r="GSR21" s="29"/>
      <c r="GSS21" s="29"/>
      <c r="GST21" s="29"/>
      <c r="GSU21" s="29"/>
      <c r="GSV21" s="29"/>
      <c r="GSW21" s="29"/>
      <c r="GSX21" s="29"/>
      <c r="GSY21" s="29"/>
      <c r="GSZ21" s="29"/>
      <c r="GTA21" s="29"/>
      <c r="GTB21" s="29"/>
      <c r="GTC21" s="29"/>
      <c r="GTD21" s="29"/>
      <c r="GTE21" s="29"/>
      <c r="GTF21" s="29"/>
      <c r="GTG21" s="29"/>
      <c r="GTH21" s="29"/>
      <c r="GTI21" s="29"/>
      <c r="GTJ21" s="29"/>
      <c r="GTK21" s="29"/>
      <c r="GTL21" s="29"/>
      <c r="GTM21" s="29"/>
      <c r="GTN21" s="29"/>
      <c r="GTO21" s="29"/>
      <c r="GTP21" s="29"/>
      <c r="GTQ21" s="29"/>
      <c r="GTR21" s="29"/>
      <c r="GTS21" s="29"/>
      <c r="GTT21" s="29"/>
      <c r="GTU21" s="29"/>
      <c r="GTV21" s="29"/>
      <c r="GTW21" s="29"/>
      <c r="GTX21" s="29"/>
      <c r="GTY21" s="29"/>
      <c r="GTZ21" s="29"/>
      <c r="GUA21" s="29"/>
      <c r="GUB21" s="29"/>
      <c r="GUC21" s="29"/>
      <c r="GUD21" s="29"/>
      <c r="GUE21" s="29"/>
      <c r="GUF21" s="29"/>
      <c r="GUG21" s="29"/>
      <c r="GUH21" s="29"/>
      <c r="GUI21" s="29"/>
      <c r="GUJ21" s="29"/>
      <c r="GUK21" s="29"/>
      <c r="GUL21" s="29"/>
      <c r="GUM21" s="29"/>
      <c r="GUN21" s="29"/>
      <c r="GUO21" s="29"/>
      <c r="GUP21" s="29"/>
      <c r="GUQ21" s="29"/>
      <c r="GUR21" s="29"/>
      <c r="GUS21" s="29"/>
      <c r="GUT21" s="29"/>
      <c r="GUU21" s="29"/>
      <c r="GUV21" s="29"/>
      <c r="GUW21" s="29"/>
      <c r="GUX21" s="29"/>
      <c r="GUY21" s="29"/>
      <c r="GUZ21" s="29"/>
      <c r="GVA21" s="29"/>
      <c r="GVB21" s="29"/>
      <c r="GVC21" s="29"/>
      <c r="GVD21" s="29"/>
      <c r="GVE21" s="29"/>
      <c r="GVF21" s="29"/>
      <c r="GVG21" s="29"/>
      <c r="GVH21" s="29"/>
      <c r="GVI21" s="29"/>
      <c r="GVJ21" s="29"/>
      <c r="GVK21" s="29"/>
      <c r="GVL21" s="29"/>
      <c r="GVM21" s="29"/>
      <c r="GVN21" s="29"/>
      <c r="GVO21" s="29"/>
      <c r="GVP21" s="29"/>
      <c r="GVQ21" s="29"/>
      <c r="GVR21" s="29"/>
      <c r="GVS21" s="29"/>
      <c r="GVT21" s="29"/>
      <c r="GVU21" s="29"/>
      <c r="GVV21" s="29"/>
      <c r="GVW21" s="29"/>
      <c r="GVX21" s="29"/>
      <c r="GVY21" s="29"/>
      <c r="GVZ21" s="29"/>
      <c r="GWA21" s="29"/>
      <c r="GWB21" s="29"/>
      <c r="GWC21" s="29"/>
      <c r="GWD21" s="29"/>
      <c r="GWE21" s="29"/>
      <c r="GWF21" s="29"/>
      <c r="GWG21" s="29"/>
      <c r="GWH21" s="29"/>
      <c r="GWI21" s="29"/>
      <c r="GWJ21" s="29"/>
      <c r="GWK21" s="29"/>
      <c r="GWL21" s="29"/>
      <c r="GWM21" s="29"/>
      <c r="GWN21" s="29"/>
      <c r="GWO21" s="29"/>
      <c r="GWP21" s="29"/>
      <c r="GWQ21" s="29"/>
      <c r="GWR21" s="29"/>
      <c r="GWS21" s="29"/>
      <c r="GWT21" s="29"/>
      <c r="GWU21" s="29"/>
      <c r="GWV21" s="29"/>
      <c r="GWW21" s="29"/>
      <c r="GWX21" s="29"/>
      <c r="GWY21" s="29"/>
      <c r="GWZ21" s="29"/>
      <c r="GXA21" s="29"/>
      <c r="GXB21" s="29"/>
      <c r="GXC21" s="29"/>
      <c r="GXD21" s="29"/>
      <c r="GXE21" s="29"/>
      <c r="GXF21" s="29"/>
      <c r="GXG21" s="29"/>
      <c r="GXH21" s="29"/>
      <c r="GXI21" s="29"/>
      <c r="GXJ21" s="29"/>
      <c r="GXK21" s="29"/>
      <c r="GXL21" s="29"/>
      <c r="GXM21" s="29"/>
      <c r="GXN21" s="29"/>
      <c r="GXO21" s="29"/>
      <c r="GXP21" s="29"/>
      <c r="GXQ21" s="29"/>
      <c r="GXR21" s="29"/>
      <c r="GXS21" s="29"/>
      <c r="GXT21" s="29"/>
      <c r="GXU21" s="29"/>
      <c r="GXV21" s="29"/>
      <c r="GXW21" s="29"/>
      <c r="GXX21" s="29"/>
      <c r="GXY21" s="29"/>
      <c r="GXZ21" s="29"/>
      <c r="GYA21" s="29"/>
      <c r="GYB21" s="29"/>
      <c r="GYC21" s="29"/>
      <c r="GYD21" s="29"/>
      <c r="GYE21" s="29"/>
      <c r="GYF21" s="29"/>
      <c r="GYG21" s="29"/>
      <c r="GYH21" s="29"/>
      <c r="GYI21" s="29"/>
      <c r="GYJ21" s="29"/>
      <c r="GYK21" s="29"/>
      <c r="GYL21" s="29"/>
      <c r="GYM21" s="29"/>
      <c r="GYN21" s="29"/>
      <c r="GYO21" s="29"/>
      <c r="GYP21" s="29"/>
      <c r="GYQ21" s="29"/>
      <c r="GYR21" s="29"/>
      <c r="GYS21" s="29"/>
      <c r="GYT21" s="29"/>
      <c r="GYU21" s="29"/>
      <c r="GYV21" s="29"/>
      <c r="GYW21" s="29"/>
      <c r="GYX21" s="29"/>
      <c r="GYY21" s="29"/>
      <c r="GYZ21" s="29"/>
      <c r="GZA21" s="29"/>
      <c r="GZB21" s="29"/>
      <c r="GZC21" s="29"/>
      <c r="GZD21" s="29"/>
      <c r="GZE21" s="29"/>
      <c r="GZF21" s="29"/>
      <c r="GZG21" s="29"/>
      <c r="GZH21" s="29"/>
      <c r="GZI21" s="29"/>
      <c r="GZJ21" s="29"/>
      <c r="GZK21" s="29"/>
      <c r="GZL21" s="29"/>
      <c r="GZM21" s="29"/>
      <c r="GZN21" s="29"/>
      <c r="GZO21" s="29"/>
      <c r="GZP21" s="29"/>
      <c r="GZQ21" s="29"/>
      <c r="GZR21" s="29"/>
      <c r="GZS21" s="29"/>
      <c r="GZT21" s="29"/>
      <c r="GZU21" s="29"/>
      <c r="GZV21" s="29"/>
      <c r="GZW21" s="29"/>
      <c r="GZX21" s="29"/>
      <c r="GZY21" s="29"/>
      <c r="GZZ21" s="29"/>
      <c r="HAA21" s="29"/>
      <c r="HAB21" s="29"/>
      <c r="HAC21" s="29"/>
      <c r="HAD21" s="29"/>
      <c r="HAE21" s="29"/>
      <c r="HAF21" s="29"/>
      <c r="HAG21" s="29"/>
      <c r="HAH21" s="29"/>
      <c r="HAI21" s="29"/>
      <c r="HAJ21" s="29"/>
      <c r="HAK21" s="29"/>
      <c r="HAL21" s="29"/>
      <c r="HAM21" s="29"/>
      <c r="HAN21" s="29"/>
      <c r="HAO21" s="29"/>
      <c r="HAP21" s="29"/>
      <c r="HAQ21" s="29"/>
      <c r="HAR21" s="29"/>
      <c r="HAS21" s="29"/>
      <c r="HAT21" s="29"/>
      <c r="HAU21" s="29"/>
      <c r="HAV21" s="29"/>
      <c r="HAW21" s="29"/>
      <c r="HAX21" s="29"/>
      <c r="HAY21" s="29"/>
      <c r="HAZ21" s="29"/>
      <c r="HBA21" s="29"/>
      <c r="HBB21" s="29"/>
      <c r="HBC21" s="29"/>
      <c r="HBD21" s="29"/>
      <c r="HBE21" s="29"/>
      <c r="HBF21" s="29"/>
      <c r="HBG21" s="29"/>
      <c r="HBH21" s="29"/>
      <c r="HBI21" s="29"/>
      <c r="HBJ21" s="29"/>
      <c r="HBK21" s="29"/>
      <c r="HBL21" s="29"/>
      <c r="HBM21" s="29"/>
      <c r="HBN21" s="29"/>
      <c r="HBO21" s="29"/>
      <c r="HBP21" s="29"/>
      <c r="HBQ21" s="29"/>
      <c r="HBR21" s="29"/>
      <c r="HBS21" s="29"/>
      <c r="HBT21" s="29"/>
      <c r="HBU21" s="29"/>
      <c r="HBV21" s="29"/>
      <c r="HBW21" s="29"/>
      <c r="HBX21" s="29"/>
      <c r="HBY21" s="29"/>
      <c r="HBZ21" s="29"/>
      <c r="HCA21" s="29"/>
      <c r="HCB21" s="29"/>
      <c r="HCC21" s="29"/>
      <c r="HCD21" s="29"/>
      <c r="HCE21" s="29"/>
      <c r="HCF21" s="29"/>
      <c r="HCG21" s="29"/>
      <c r="HCH21" s="29"/>
      <c r="HCI21" s="29"/>
      <c r="HCJ21" s="29"/>
      <c r="HCK21" s="29"/>
      <c r="HCL21" s="29"/>
      <c r="HCM21" s="29"/>
      <c r="HCN21" s="29"/>
      <c r="HCO21" s="29"/>
      <c r="HCP21" s="29"/>
      <c r="HCQ21" s="29"/>
      <c r="HCR21" s="29"/>
      <c r="HCS21" s="29"/>
      <c r="HCT21" s="29"/>
      <c r="HCU21" s="29"/>
      <c r="HCV21" s="29"/>
      <c r="HCW21" s="29"/>
      <c r="HCX21" s="29"/>
      <c r="HCY21" s="29"/>
      <c r="HCZ21" s="29"/>
      <c r="HDA21" s="29"/>
      <c r="HDB21" s="29"/>
      <c r="HDC21" s="29"/>
      <c r="HDD21" s="29"/>
      <c r="HDE21" s="29"/>
      <c r="HDF21" s="29"/>
      <c r="HDG21" s="29"/>
      <c r="HDH21" s="29"/>
      <c r="HDI21" s="29"/>
      <c r="HDJ21" s="29"/>
      <c r="HDK21" s="29"/>
      <c r="HDL21" s="29"/>
      <c r="HDM21" s="29"/>
      <c r="HDN21" s="29"/>
      <c r="HDO21" s="29"/>
      <c r="HDP21" s="29"/>
      <c r="HDQ21" s="29"/>
      <c r="HDR21" s="29"/>
      <c r="HDS21" s="29"/>
      <c r="HDT21" s="29"/>
      <c r="HDU21" s="29"/>
      <c r="HDV21" s="29"/>
      <c r="HDW21" s="29"/>
      <c r="HDX21" s="29"/>
      <c r="HDY21" s="29"/>
      <c r="HDZ21" s="29"/>
      <c r="HEA21" s="29"/>
      <c r="HEB21" s="29"/>
      <c r="HEC21" s="29"/>
      <c r="HED21" s="29"/>
      <c r="HEE21" s="29"/>
      <c r="HEF21" s="29"/>
      <c r="HEG21" s="29"/>
      <c r="HEH21" s="29"/>
      <c r="HEI21" s="29"/>
      <c r="HEJ21" s="29"/>
      <c r="HEK21" s="29"/>
      <c r="HEL21" s="29"/>
      <c r="HEM21" s="29"/>
      <c r="HEN21" s="29"/>
      <c r="HEO21" s="29"/>
      <c r="HEP21" s="29"/>
      <c r="HEQ21" s="29"/>
      <c r="HER21" s="29"/>
      <c r="HES21" s="29"/>
      <c r="HET21" s="29"/>
      <c r="HEU21" s="29"/>
      <c r="HEV21" s="29"/>
      <c r="HEW21" s="29"/>
      <c r="HEX21" s="29"/>
      <c r="HEY21" s="29"/>
      <c r="HEZ21" s="29"/>
      <c r="HFA21" s="29"/>
      <c r="HFB21" s="29"/>
      <c r="HFC21" s="29"/>
      <c r="HFD21" s="29"/>
      <c r="HFE21" s="29"/>
      <c r="HFF21" s="29"/>
      <c r="HFG21" s="29"/>
      <c r="HFH21" s="29"/>
      <c r="HFI21" s="29"/>
      <c r="HFJ21" s="29"/>
      <c r="HFK21" s="29"/>
      <c r="HFL21" s="29"/>
      <c r="HFM21" s="29"/>
      <c r="HFN21" s="29"/>
      <c r="HFO21" s="29"/>
      <c r="HFP21" s="29"/>
      <c r="HFQ21" s="29"/>
      <c r="HFR21" s="29"/>
      <c r="HFS21" s="29"/>
      <c r="HFT21" s="29"/>
      <c r="HFU21" s="29"/>
      <c r="HFV21" s="29"/>
      <c r="HFW21" s="29"/>
      <c r="HFX21" s="29"/>
      <c r="HFY21" s="29"/>
      <c r="HFZ21" s="29"/>
      <c r="HGA21" s="29"/>
      <c r="HGB21" s="29"/>
      <c r="HGC21" s="29"/>
      <c r="HGD21" s="29"/>
      <c r="HGE21" s="29"/>
      <c r="HGF21" s="29"/>
      <c r="HGG21" s="29"/>
      <c r="HGH21" s="29"/>
      <c r="HGI21" s="29"/>
      <c r="HGJ21" s="29"/>
      <c r="HGK21" s="29"/>
      <c r="HGL21" s="29"/>
      <c r="HGM21" s="29"/>
      <c r="HGN21" s="29"/>
      <c r="HGO21" s="29"/>
      <c r="HGP21" s="29"/>
      <c r="HGQ21" s="29"/>
      <c r="HGR21" s="29"/>
      <c r="HGS21" s="29"/>
      <c r="HGT21" s="29"/>
      <c r="HGU21" s="29"/>
      <c r="HGV21" s="29"/>
      <c r="HGW21" s="29"/>
      <c r="HGX21" s="29"/>
      <c r="HGY21" s="29"/>
      <c r="HGZ21" s="29"/>
      <c r="HHA21" s="29"/>
      <c r="HHB21" s="29"/>
      <c r="HHC21" s="29"/>
      <c r="HHD21" s="29"/>
      <c r="HHE21" s="29"/>
      <c r="HHF21" s="29"/>
      <c r="HHG21" s="29"/>
      <c r="HHH21" s="29"/>
      <c r="HHI21" s="29"/>
      <c r="HHJ21" s="29"/>
      <c r="HHK21" s="29"/>
      <c r="HHL21" s="29"/>
      <c r="HHM21" s="29"/>
      <c r="HHN21" s="29"/>
      <c r="HHO21" s="29"/>
      <c r="HHP21" s="29"/>
      <c r="HHQ21" s="29"/>
      <c r="HHR21" s="29"/>
      <c r="HHS21" s="29"/>
      <c r="HHT21" s="29"/>
      <c r="HHU21" s="29"/>
      <c r="HHV21" s="29"/>
      <c r="HHW21" s="29"/>
      <c r="HHX21" s="29"/>
      <c r="HHY21" s="29"/>
      <c r="HHZ21" s="29"/>
      <c r="HIA21" s="29"/>
      <c r="HIB21" s="29"/>
      <c r="HIC21" s="29"/>
      <c r="HID21" s="29"/>
      <c r="HIE21" s="29"/>
      <c r="HIF21" s="29"/>
      <c r="HIG21" s="29"/>
      <c r="HIH21" s="29"/>
      <c r="HII21" s="29"/>
      <c r="HIJ21" s="29"/>
      <c r="HIK21" s="29"/>
      <c r="HIL21" s="29"/>
      <c r="HIM21" s="29"/>
      <c r="HIN21" s="29"/>
      <c r="HIO21" s="29"/>
      <c r="HIP21" s="29"/>
      <c r="HIQ21" s="29"/>
      <c r="HIR21" s="29"/>
      <c r="HIS21" s="29"/>
      <c r="HIT21" s="29"/>
      <c r="HIU21" s="29"/>
      <c r="HIV21" s="29"/>
      <c r="HIW21" s="29"/>
      <c r="HIX21" s="29"/>
      <c r="HIY21" s="29"/>
      <c r="HIZ21" s="29"/>
      <c r="HJA21" s="29"/>
      <c r="HJB21" s="29"/>
      <c r="HJC21" s="29"/>
      <c r="HJD21" s="29"/>
      <c r="HJE21" s="29"/>
      <c r="HJF21" s="29"/>
      <c r="HJG21" s="29"/>
      <c r="HJH21" s="29"/>
      <c r="HJI21" s="29"/>
      <c r="HJJ21" s="29"/>
      <c r="HJK21" s="29"/>
      <c r="HJL21" s="29"/>
      <c r="HJM21" s="29"/>
      <c r="HJN21" s="29"/>
      <c r="HJO21" s="29"/>
      <c r="HJP21" s="29"/>
      <c r="HJQ21" s="29"/>
      <c r="HJR21" s="29"/>
      <c r="HJS21" s="29"/>
      <c r="HJT21" s="29"/>
      <c r="HJU21" s="29"/>
      <c r="HJV21" s="29"/>
      <c r="HJW21" s="29"/>
      <c r="HJX21" s="29"/>
      <c r="HJY21" s="29"/>
      <c r="HJZ21" s="29"/>
      <c r="HKA21" s="29"/>
      <c r="HKB21" s="29"/>
      <c r="HKC21" s="29"/>
      <c r="HKD21" s="29"/>
      <c r="HKE21" s="29"/>
      <c r="HKF21" s="29"/>
      <c r="HKG21" s="29"/>
      <c r="HKH21" s="29"/>
      <c r="HKI21" s="29"/>
      <c r="HKJ21" s="29"/>
      <c r="HKK21" s="29"/>
      <c r="HKL21" s="29"/>
      <c r="HKM21" s="29"/>
      <c r="HKN21" s="29"/>
      <c r="HKO21" s="29"/>
      <c r="HKP21" s="29"/>
      <c r="HKQ21" s="29"/>
      <c r="HKR21" s="29"/>
      <c r="HKS21" s="29"/>
      <c r="HKT21" s="29"/>
      <c r="HKU21" s="29"/>
      <c r="HKV21" s="29"/>
      <c r="HKW21" s="29"/>
      <c r="HKX21" s="29"/>
      <c r="HKY21" s="29"/>
      <c r="HKZ21" s="29"/>
      <c r="HLA21" s="29"/>
      <c r="HLB21" s="29"/>
      <c r="HLC21" s="29"/>
      <c r="HLD21" s="29"/>
      <c r="HLE21" s="29"/>
      <c r="HLF21" s="29"/>
      <c r="HLG21" s="29"/>
      <c r="HLH21" s="29"/>
      <c r="HLI21" s="29"/>
      <c r="HLJ21" s="29"/>
      <c r="HLK21" s="29"/>
      <c r="HLL21" s="29"/>
      <c r="HLM21" s="29"/>
      <c r="HLN21" s="29"/>
      <c r="HLO21" s="29"/>
      <c r="HLP21" s="29"/>
      <c r="HLQ21" s="29"/>
      <c r="HLR21" s="29"/>
      <c r="HLS21" s="29"/>
      <c r="HLT21" s="29"/>
      <c r="HLU21" s="29"/>
      <c r="HLV21" s="29"/>
      <c r="HLW21" s="29"/>
      <c r="HLX21" s="29"/>
      <c r="HLY21" s="29"/>
      <c r="HLZ21" s="29"/>
      <c r="HMA21" s="29"/>
      <c r="HMB21" s="29"/>
      <c r="HMC21" s="29"/>
      <c r="HMD21" s="29"/>
      <c r="HME21" s="29"/>
      <c r="HMF21" s="29"/>
      <c r="HMG21" s="29"/>
      <c r="HMH21" s="29"/>
      <c r="HMI21" s="29"/>
      <c r="HMJ21" s="29"/>
      <c r="HMK21" s="29"/>
      <c r="HML21" s="29"/>
      <c r="HMM21" s="29"/>
      <c r="HMN21" s="29"/>
      <c r="HMO21" s="29"/>
      <c r="HMP21" s="29"/>
      <c r="HMQ21" s="29"/>
      <c r="HMR21" s="29"/>
      <c r="HMS21" s="29"/>
      <c r="HMT21" s="29"/>
      <c r="HMU21" s="29"/>
      <c r="HMV21" s="29"/>
      <c r="HMW21" s="29"/>
      <c r="HMX21" s="29"/>
      <c r="HMY21" s="29"/>
      <c r="HMZ21" s="29"/>
      <c r="HNA21" s="29"/>
      <c r="HNB21" s="29"/>
      <c r="HNC21" s="29"/>
      <c r="HND21" s="29"/>
      <c r="HNE21" s="29"/>
      <c r="HNF21" s="29"/>
      <c r="HNG21" s="29"/>
      <c r="HNH21" s="29"/>
      <c r="HNI21" s="29"/>
      <c r="HNJ21" s="29"/>
      <c r="HNK21" s="29"/>
      <c r="HNL21" s="29"/>
      <c r="HNM21" s="29"/>
      <c r="HNN21" s="29"/>
      <c r="HNO21" s="29"/>
      <c r="HNP21" s="29"/>
      <c r="HNQ21" s="29"/>
      <c r="HNR21" s="29"/>
      <c r="HNS21" s="29"/>
      <c r="HNT21" s="29"/>
      <c r="HNU21" s="29"/>
      <c r="HNV21" s="29"/>
      <c r="HNW21" s="29"/>
      <c r="HNX21" s="29"/>
      <c r="HNY21" s="29"/>
      <c r="HNZ21" s="29"/>
      <c r="HOA21" s="29"/>
      <c r="HOB21" s="29"/>
      <c r="HOC21" s="29"/>
      <c r="HOD21" s="29"/>
      <c r="HOE21" s="29"/>
      <c r="HOF21" s="29"/>
      <c r="HOG21" s="29"/>
      <c r="HOH21" s="29"/>
      <c r="HOI21" s="29"/>
      <c r="HOJ21" s="29"/>
      <c r="HOK21" s="29"/>
      <c r="HOL21" s="29"/>
      <c r="HOM21" s="29"/>
      <c r="HON21" s="29"/>
      <c r="HOO21" s="29"/>
      <c r="HOP21" s="29"/>
      <c r="HOQ21" s="29"/>
      <c r="HOR21" s="29"/>
      <c r="HOS21" s="29"/>
      <c r="HOT21" s="29"/>
      <c r="HOU21" s="29"/>
      <c r="HOV21" s="29"/>
      <c r="HOW21" s="29"/>
      <c r="HOX21" s="29"/>
      <c r="HOY21" s="29"/>
      <c r="HOZ21" s="29"/>
      <c r="HPA21" s="29"/>
      <c r="HPB21" s="29"/>
      <c r="HPC21" s="29"/>
      <c r="HPD21" s="29"/>
      <c r="HPE21" s="29"/>
      <c r="HPF21" s="29"/>
      <c r="HPG21" s="29"/>
      <c r="HPH21" s="29"/>
      <c r="HPI21" s="29"/>
      <c r="HPJ21" s="29"/>
      <c r="HPK21" s="29"/>
      <c r="HPL21" s="29"/>
      <c r="HPM21" s="29"/>
      <c r="HPN21" s="29"/>
      <c r="HPO21" s="29"/>
      <c r="HPP21" s="29"/>
      <c r="HPQ21" s="29"/>
      <c r="HPR21" s="29"/>
      <c r="HPS21" s="29"/>
      <c r="HPT21" s="29"/>
      <c r="HPU21" s="29"/>
      <c r="HPV21" s="29"/>
      <c r="HPW21" s="29"/>
      <c r="HPX21" s="29"/>
      <c r="HPY21" s="29"/>
      <c r="HPZ21" s="29"/>
      <c r="HQA21" s="29"/>
      <c r="HQB21" s="29"/>
      <c r="HQC21" s="29"/>
      <c r="HQD21" s="29"/>
      <c r="HQE21" s="29"/>
      <c r="HQF21" s="29"/>
      <c r="HQG21" s="29"/>
      <c r="HQH21" s="29"/>
      <c r="HQI21" s="29"/>
      <c r="HQJ21" s="29"/>
      <c r="HQK21" s="29"/>
      <c r="HQL21" s="29"/>
      <c r="HQM21" s="29"/>
      <c r="HQN21" s="29"/>
      <c r="HQO21" s="29"/>
      <c r="HQP21" s="29"/>
      <c r="HQQ21" s="29"/>
      <c r="HQR21" s="29"/>
      <c r="HQS21" s="29"/>
      <c r="HQT21" s="29"/>
      <c r="HQU21" s="29"/>
      <c r="HQV21" s="29"/>
      <c r="HQW21" s="29"/>
      <c r="HQX21" s="29"/>
      <c r="HQY21" s="29"/>
      <c r="HQZ21" s="29"/>
      <c r="HRA21" s="29"/>
      <c r="HRB21" s="29"/>
      <c r="HRC21" s="29"/>
      <c r="HRD21" s="29"/>
      <c r="HRE21" s="29"/>
      <c r="HRF21" s="29"/>
      <c r="HRG21" s="29"/>
      <c r="HRH21" s="29"/>
      <c r="HRI21" s="29"/>
      <c r="HRJ21" s="29"/>
      <c r="HRK21" s="29"/>
      <c r="HRL21" s="29"/>
      <c r="HRM21" s="29"/>
      <c r="HRN21" s="29"/>
      <c r="HRO21" s="29"/>
      <c r="HRP21" s="29"/>
      <c r="HRQ21" s="29"/>
      <c r="HRR21" s="29"/>
      <c r="HRS21" s="29"/>
      <c r="HRT21" s="29"/>
      <c r="HRU21" s="29"/>
      <c r="HRV21" s="29"/>
      <c r="HRW21" s="29"/>
      <c r="HRX21" s="29"/>
      <c r="HRY21" s="29"/>
      <c r="HRZ21" s="29"/>
      <c r="HSA21" s="29"/>
      <c r="HSB21" s="29"/>
      <c r="HSC21" s="29"/>
      <c r="HSD21" s="29"/>
      <c r="HSE21" s="29"/>
      <c r="HSF21" s="29"/>
      <c r="HSG21" s="29"/>
      <c r="HSH21" s="29"/>
      <c r="HSI21" s="29"/>
      <c r="HSJ21" s="29"/>
      <c r="HSK21" s="29"/>
      <c r="HSL21" s="29"/>
      <c r="HSM21" s="29"/>
      <c r="HSN21" s="29"/>
      <c r="HSO21" s="29"/>
      <c r="HSP21" s="29"/>
      <c r="HSQ21" s="29"/>
      <c r="HSR21" s="29"/>
      <c r="HSS21" s="29"/>
      <c r="HST21" s="29"/>
      <c r="HSU21" s="29"/>
      <c r="HSV21" s="29"/>
      <c r="HSW21" s="29"/>
      <c r="HSX21" s="29"/>
      <c r="HSY21" s="29"/>
      <c r="HSZ21" s="29"/>
      <c r="HTA21" s="29"/>
      <c r="HTB21" s="29"/>
      <c r="HTC21" s="29"/>
      <c r="HTD21" s="29"/>
      <c r="HTE21" s="29"/>
      <c r="HTF21" s="29"/>
      <c r="HTG21" s="29"/>
      <c r="HTH21" s="29"/>
      <c r="HTI21" s="29"/>
      <c r="HTJ21" s="29"/>
      <c r="HTK21" s="29"/>
      <c r="HTL21" s="29"/>
      <c r="HTM21" s="29"/>
      <c r="HTN21" s="29"/>
      <c r="HTO21" s="29"/>
      <c r="HTP21" s="29"/>
      <c r="HTQ21" s="29"/>
      <c r="HTR21" s="29"/>
      <c r="HTS21" s="29"/>
      <c r="HTT21" s="29"/>
      <c r="HTU21" s="29"/>
      <c r="HTV21" s="29"/>
      <c r="HTW21" s="29"/>
      <c r="HTX21" s="29"/>
      <c r="HTY21" s="29"/>
      <c r="HTZ21" s="29"/>
      <c r="HUA21" s="29"/>
      <c r="HUB21" s="29"/>
      <c r="HUC21" s="29"/>
      <c r="HUD21" s="29"/>
      <c r="HUE21" s="29"/>
      <c r="HUF21" s="29"/>
      <c r="HUG21" s="29"/>
      <c r="HUH21" s="29"/>
      <c r="HUI21" s="29"/>
      <c r="HUJ21" s="29"/>
      <c r="HUK21" s="29"/>
      <c r="HUL21" s="29"/>
      <c r="HUM21" s="29"/>
      <c r="HUN21" s="29"/>
      <c r="HUO21" s="29"/>
      <c r="HUP21" s="29"/>
      <c r="HUQ21" s="29"/>
      <c r="HUR21" s="29"/>
      <c r="HUS21" s="29"/>
      <c r="HUT21" s="29"/>
      <c r="HUU21" s="29"/>
      <c r="HUV21" s="29"/>
      <c r="HUW21" s="29"/>
      <c r="HUX21" s="29"/>
      <c r="HUY21" s="29"/>
      <c r="HUZ21" s="29"/>
      <c r="HVA21" s="29"/>
      <c r="HVB21" s="29"/>
      <c r="HVC21" s="29"/>
      <c r="HVD21" s="29"/>
      <c r="HVE21" s="29"/>
      <c r="HVF21" s="29"/>
      <c r="HVG21" s="29"/>
      <c r="HVH21" s="29"/>
      <c r="HVI21" s="29"/>
      <c r="HVJ21" s="29"/>
      <c r="HVK21" s="29"/>
      <c r="HVL21" s="29"/>
      <c r="HVM21" s="29"/>
      <c r="HVN21" s="29"/>
      <c r="HVO21" s="29"/>
      <c r="HVP21" s="29"/>
      <c r="HVQ21" s="29"/>
      <c r="HVR21" s="29"/>
      <c r="HVS21" s="29"/>
      <c r="HVT21" s="29"/>
      <c r="HVU21" s="29"/>
      <c r="HVV21" s="29"/>
      <c r="HVW21" s="29"/>
      <c r="HVX21" s="29"/>
      <c r="HVY21" s="29"/>
      <c r="HVZ21" s="29"/>
      <c r="HWA21" s="29"/>
      <c r="HWB21" s="29"/>
      <c r="HWC21" s="29"/>
      <c r="HWD21" s="29"/>
      <c r="HWE21" s="29"/>
      <c r="HWF21" s="29"/>
      <c r="HWG21" s="29"/>
      <c r="HWH21" s="29"/>
      <c r="HWI21" s="29"/>
      <c r="HWJ21" s="29"/>
      <c r="HWK21" s="29"/>
      <c r="HWL21" s="29"/>
      <c r="HWM21" s="29"/>
      <c r="HWN21" s="29"/>
      <c r="HWO21" s="29"/>
      <c r="HWP21" s="29"/>
      <c r="HWQ21" s="29"/>
      <c r="HWR21" s="29"/>
      <c r="HWS21" s="29"/>
      <c r="HWT21" s="29"/>
      <c r="HWU21" s="29"/>
      <c r="HWV21" s="29"/>
      <c r="HWW21" s="29"/>
      <c r="HWX21" s="29"/>
      <c r="HWY21" s="29"/>
      <c r="HWZ21" s="29"/>
      <c r="HXA21" s="29"/>
      <c r="HXB21" s="29"/>
      <c r="HXC21" s="29"/>
      <c r="HXD21" s="29"/>
      <c r="HXE21" s="29"/>
      <c r="HXF21" s="29"/>
      <c r="HXG21" s="29"/>
      <c r="HXH21" s="29"/>
      <c r="HXI21" s="29"/>
      <c r="HXJ21" s="29"/>
      <c r="HXK21" s="29"/>
      <c r="HXL21" s="29"/>
      <c r="HXM21" s="29"/>
      <c r="HXN21" s="29"/>
      <c r="HXO21" s="29"/>
      <c r="HXP21" s="29"/>
      <c r="HXQ21" s="29"/>
      <c r="HXR21" s="29"/>
      <c r="HXS21" s="29"/>
      <c r="HXT21" s="29"/>
      <c r="HXU21" s="29"/>
      <c r="HXV21" s="29"/>
      <c r="HXW21" s="29"/>
      <c r="HXX21" s="29"/>
      <c r="HXY21" s="29"/>
      <c r="HXZ21" s="29"/>
      <c r="HYA21" s="29"/>
      <c r="HYB21" s="29"/>
      <c r="HYC21" s="29"/>
      <c r="HYD21" s="29"/>
      <c r="HYE21" s="29"/>
      <c r="HYF21" s="29"/>
      <c r="HYG21" s="29"/>
      <c r="HYH21" s="29"/>
      <c r="HYI21" s="29"/>
      <c r="HYJ21" s="29"/>
      <c r="HYK21" s="29"/>
      <c r="HYL21" s="29"/>
      <c r="HYM21" s="29"/>
      <c r="HYN21" s="29"/>
      <c r="HYO21" s="29"/>
      <c r="HYP21" s="29"/>
      <c r="HYQ21" s="29"/>
      <c r="HYR21" s="29"/>
      <c r="HYS21" s="29"/>
      <c r="HYT21" s="29"/>
      <c r="HYU21" s="29"/>
      <c r="HYV21" s="29"/>
      <c r="HYW21" s="29"/>
      <c r="HYX21" s="29"/>
      <c r="HYY21" s="29"/>
      <c r="HYZ21" s="29"/>
      <c r="HZA21" s="29"/>
      <c r="HZB21" s="29"/>
      <c r="HZC21" s="29"/>
      <c r="HZD21" s="29"/>
      <c r="HZE21" s="29"/>
      <c r="HZF21" s="29"/>
      <c r="HZG21" s="29"/>
      <c r="HZH21" s="29"/>
      <c r="HZI21" s="29"/>
      <c r="HZJ21" s="29"/>
      <c r="HZK21" s="29"/>
      <c r="HZL21" s="29"/>
      <c r="HZM21" s="29"/>
      <c r="HZN21" s="29"/>
      <c r="HZO21" s="29"/>
      <c r="HZP21" s="29"/>
      <c r="HZQ21" s="29"/>
      <c r="HZR21" s="29"/>
      <c r="HZS21" s="29"/>
      <c r="HZT21" s="29"/>
      <c r="HZU21" s="29"/>
      <c r="HZV21" s="29"/>
      <c r="HZW21" s="29"/>
      <c r="HZX21" s="29"/>
      <c r="HZY21" s="29"/>
      <c r="HZZ21" s="29"/>
      <c r="IAA21" s="29"/>
      <c r="IAB21" s="29"/>
      <c r="IAC21" s="29"/>
      <c r="IAD21" s="29"/>
      <c r="IAE21" s="29"/>
      <c r="IAF21" s="29"/>
      <c r="IAG21" s="29"/>
      <c r="IAH21" s="29"/>
      <c r="IAI21" s="29"/>
      <c r="IAJ21" s="29"/>
      <c r="IAK21" s="29"/>
      <c r="IAL21" s="29"/>
      <c r="IAM21" s="29"/>
      <c r="IAN21" s="29"/>
      <c r="IAO21" s="29"/>
      <c r="IAP21" s="29"/>
      <c r="IAQ21" s="29"/>
      <c r="IAR21" s="29"/>
      <c r="IAS21" s="29"/>
      <c r="IAT21" s="29"/>
      <c r="IAU21" s="29"/>
      <c r="IAV21" s="29"/>
      <c r="IAW21" s="29"/>
      <c r="IAX21" s="29"/>
      <c r="IAY21" s="29"/>
      <c r="IAZ21" s="29"/>
      <c r="IBA21" s="29"/>
      <c r="IBB21" s="29"/>
      <c r="IBC21" s="29"/>
      <c r="IBD21" s="29"/>
      <c r="IBE21" s="29"/>
      <c r="IBF21" s="29"/>
      <c r="IBG21" s="29"/>
      <c r="IBH21" s="29"/>
      <c r="IBI21" s="29"/>
      <c r="IBJ21" s="29"/>
      <c r="IBK21" s="29"/>
      <c r="IBL21" s="29"/>
      <c r="IBM21" s="29"/>
      <c r="IBN21" s="29"/>
      <c r="IBO21" s="29"/>
      <c r="IBP21" s="29"/>
      <c r="IBQ21" s="29"/>
      <c r="IBR21" s="29"/>
      <c r="IBS21" s="29"/>
      <c r="IBT21" s="29"/>
      <c r="IBU21" s="29"/>
      <c r="IBV21" s="29"/>
      <c r="IBW21" s="29"/>
      <c r="IBX21" s="29"/>
      <c r="IBY21" s="29"/>
      <c r="IBZ21" s="29"/>
      <c r="ICA21" s="29"/>
      <c r="ICB21" s="29"/>
      <c r="ICC21" s="29"/>
      <c r="ICD21" s="29"/>
      <c r="ICE21" s="29"/>
      <c r="ICF21" s="29"/>
      <c r="ICG21" s="29"/>
      <c r="ICH21" s="29"/>
      <c r="ICI21" s="29"/>
      <c r="ICJ21" s="29"/>
      <c r="ICK21" s="29"/>
      <c r="ICL21" s="29"/>
      <c r="ICM21" s="29"/>
      <c r="ICN21" s="29"/>
      <c r="ICO21" s="29"/>
      <c r="ICP21" s="29"/>
      <c r="ICQ21" s="29"/>
      <c r="ICR21" s="29"/>
      <c r="ICS21" s="29"/>
      <c r="ICT21" s="29"/>
      <c r="ICU21" s="29"/>
      <c r="ICV21" s="29"/>
      <c r="ICW21" s="29"/>
      <c r="ICX21" s="29"/>
      <c r="ICY21" s="29"/>
      <c r="ICZ21" s="29"/>
      <c r="IDA21" s="29"/>
      <c r="IDB21" s="29"/>
      <c r="IDC21" s="29"/>
      <c r="IDD21" s="29"/>
      <c r="IDE21" s="29"/>
      <c r="IDF21" s="29"/>
      <c r="IDG21" s="29"/>
      <c r="IDH21" s="29"/>
      <c r="IDI21" s="29"/>
      <c r="IDJ21" s="29"/>
      <c r="IDK21" s="29"/>
      <c r="IDL21" s="29"/>
      <c r="IDM21" s="29"/>
      <c r="IDN21" s="29"/>
      <c r="IDO21" s="29"/>
      <c r="IDP21" s="29"/>
      <c r="IDQ21" s="29"/>
      <c r="IDR21" s="29"/>
      <c r="IDS21" s="29"/>
      <c r="IDT21" s="29"/>
      <c r="IDU21" s="29"/>
      <c r="IDV21" s="29"/>
      <c r="IDW21" s="29"/>
      <c r="IDX21" s="29"/>
      <c r="IDY21" s="29"/>
      <c r="IDZ21" s="29"/>
      <c r="IEA21" s="29"/>
      <c r="IEB21" s="29"/>
      <c r="IEC21" s="29"/>
      <c r="IED21" s="29"/>
      <c r="IEE21" s="29"/>
      <c r="IEF21" s="29"/>
      <c r="IEG21" s="29"/>
      <c r="IEH21" s="29"/>
      <c r="IEI21" s="29"/>
      <c r="IEJ21" s="29"/>
      <c r="IEK21" s="29"/>
      <c r="IEL21" s="29"/>
      <c r="IEM21" s="29"/>
      <c r="IEN21" s="29"/>
      <c r="IEO21" s="29"/>
      <c r="IEP21" s="29"/>
      <c r="IEQ21" s="29"/>
      <c r="IER21" s="29"/>
      <c r="IES21" s="29"/>
      <c r="IET21" s="29"/>
      <c r="IEU21" s="29"/>
      <c r="IEV21" s="29"/>
      <c r="IEW21" s="29"/>
      <c r="IEX21" s="29"/>
      <c r="IEY21" s="29"/>
      <c r="IEZ21" s="29"/>
      <c r="IFA21" s="29"/>
      <c r="IFB21" s="29"/>
      <c r="IFC21" s="29"/>
      <c r="IFD21" s="29"/>
      <c r="IFE21" s="29"/>
      <c r="IFF21" s="29"/>
      <c r="IFG21" s="29"/>
      <c r="IFH21" s="29"/>
      <c r="IFI21" s="29"/>
      <c r="IFJ21" s="29"/>
      <c r="IFK21" s="29"/>
      <c r="IFL21" s="29"/>
      <c r="IFM21" s="29"/>
      <c r="IFN21" s="29"/>
      <c r="IFO21" s="29"/>
      <c r="IFP21" s="29"/>
      <c r="IFQ21" s="29"/>
      <c r="IFR21" s="29"/>
      <c r="IFS21" s="29"/>
      <c r="IFT21" s="29"/>
      <c r="IFU21" s="29"/>
      <c r="IFV21" s="29"/>
      <c r="IFW21" s="29"/>
      <c r="IFX21" s="29"/>
      <c r="IFY21" s="29"/>
      <c r="IFZ21" s="29"/>
      <c r="IGA21" s="29"/>
      <c r="IGB21" s="29"/>
      <c r="IGC21" s="29"/>
      <c r="IGD21" s="29"/>
      <c r="IGE21" s="29"/>
      <c r="IGF21" s="29"/>
      <c r="IGG21" s="29"/>
      <c r="IGH21" s="29"/>
      <c r="IGI21" s="29"/>
      <c r="IGJ21" s="29"/>
      <c r="IGK21" s="29"/>
      <c r="IGL21" s="29"/>
      <c r="IGM21" s="29"/>
      <c r="IGN21" s="29"/>
      <c r="IGO21" s="29"/>
      <c r="IGP21" s="29"/>
      <c r="IGQ21" s="29"/>
      <c r="IGR21" s="29"/>
      <c r="IGS21" s="29"/>
      <c r="IGT21" s="29"/>
      <c r="IGU21" s="29"/>
      <c r="IGV21" s="29"/>
      <c r="IGW21" s="29"/>
      <c r="IGX21" s="29"/>
      <c r="IGY21" s="29"/>
      <c r="IGZ21" s="29"/>
      <c r="IHA21" s="29"/>
      <c r="IHB21" s="29"/>
      <c r="IHC21" s="29"/>
      <c r="IHD21" s="29"/>
      <c r="IHE21" s="29"/>
      <c r="IHF21" s="29"/>
      <c r="IHG21" s="29"/>
      <c r="IHH21" s="29"/>
      <c r="IHI21" s="29"/>
      <c r="IHJ21" s="29"/>
      <c r="IHK21" s="29"/>
      <c r="IHL21" s="29"/>
      <c r="IHM21" s="29"/>
      <c r="IHN21" s="29"/>
      <c r="IHO21" s="29"/>
      <c r="IHP21" s="29"/>
      <c r="IHQ21" s="29"/>
      <c r="IHR21" s="29"/>
      <c r="IHS21" s="29"/>
      <c r="IHT21" s="29"/>
      <c r="IHU21" s="29"/>
      <c r="IHV21" s="29"/>
      <c r="IHW21" s="29"/>
      <c r="IHX21" s="29"/>
      <c r="IHY21" s="29"/>
      <c r="IHZ21" s="29"/>
      <c r="IIA21" s="29"/>
      <c r="IIB21" s="29"/>
      <c r="IIC21" s="29"/>
      <c r="IID21" s="29"/>
      <c r="IIE21" s="29"/>
      <c r="IIF21" s="29"/>
      <c r="IIG21" s="29"/>
      <c r="IIH21" s="29"/>
      <c r="III21" s="29"/>
      <c r="IIJ21" s="29"/>
      <c r="IIK21" s="29"/>
      <c r="IIL21" s="29"/>
      <c r="IIM21" s="29"/>
      <c r="IIN21" s="29"/>
      <c r="IIO21" s="29"/>
      <c r="IIP21" s="29"/>
      <c r="IIQ21" s="29"/>
      <c r="IIR21" s="29"/>
      <c r="IIS21" s="29"/>
      <c r="IIT21" s="29"/>
      <c r="IIU21" s="29"/>
      <c r="IIV21" s="29"/>
      <c r="IIW21" s="29"/>
      <c r="IIX21" s="29"/>
      <c r="IIY21" s="29"/>
      <c r="IIZ21" s="29"/>
      <c r="IJA21" s="29"/>
      <c r="IJB21" s="29"/>
      <c r="IJC21" s="29"/>
      <c r="IJD21" s="29"/>
      <c r="IJE21" s="29"/>
      <c r="IJF21" s="29"/>
      <c r="IJG21" s="29"/>
      <c r="IJH21" s="29"/>
      <c r="IJI21" s="29"/>
      <c r="IJJ21" s="29"/>
      <c r="IJK21" s="29"/>
      <c r="IJL21" s="29"/>
      <c r="IJM21" s="29"/>
      <c r="IJN21" s="29"/>
      <c r="IJO21" s="29"/>
      <c r="IJP21" s="29"/>
      <c r="IJQ21" s="29"/>
      <c r="IJR21" s="29"/>
      <c r="IJS21" s="29"/>
      <c r="IJT21" s="29"/>
      <c r="IJU21" s="29"/>
      <c r="IJV21" s="29"/>
      <c r="IJW21" s="29"/>
      <c r="IJX21" s="29"/>
      <c r="IJY21" s="29"/>
      <c r="IJZ21" s="29"/>
      <c r="IKA21" s="29"/>
      <c r="IKB21" s="29"/>
      <c r="IKC21" s="29"/>
      <c r="IKD21" s="29"/>
      <c r="IKE21" s="29"/>
      <c r="IKF21" s="29"/>
      <c r="IKG21" s="29"/>
      <c r="IKH21" s="29"/>
      <c r="IKI21" s="29"/>
      <c r="IKJ21" s="29"/>
      <c r="IKK21" s="29"/>
      <c r="IKL21" s="29"/>
      <c r="IKM21" s="29"/>
      <c r="IKN21" s="29"/>
      <c r="IKO21" s="29"/>
      <c r="IKP21" s="29"/>
      <c r="IKQ21" s="29"/>
      <c r="IKR21" s="29"/>
      <c r="IKS21" s="29"/>
      <c r="IKT21" s="29"/>
      <c r="IKU21" s="29"/>
      <c r="IKV21" s="29"/>
      <c r="IKW21" s="29"/>
      <c r="IKX21" s="29"/>
      <c r="IKY21" s="29"/>
      <c r="IKZ21" s="29"/>
      <c r="ILA21" s="29"/>
      <c r="ILB21" s="29"/>
      <c r="ILC21" s="29"/>
      <c r="ILD21" s="29"/>
      <c r="ILE21" s="29"/>
      <c r="ILF21" s="29"/>
      <c r="ILG21" s="29"/>
      <c r="ILH21" s="29"/>
      <c r="ILI21" s="29"/>
      <c r="ILJ21" s="29"/>
      <c r="ILK21" s="29"/>
      <c r="ILL21" s="29"/>
      <c r="ILM21" s="29"/>
      <c r="ILN21" s="29"/>
      <c r="ILO21" s="29"/>
      <c r="ILP21" s="29"/>
      <c r="ILQ21" s="29"/>
      <c r="ILR21" s="29"/>
      <c r="ILS21" s="29"/>
      <c r="ILT21" s="29"/>
      <c r="ILU21" s="29"/>
      <c r="ILV21" s="29"/>
      <c r="ILW21" s="29"/>
      <c r="ILX21" s="29"/>
      <c r="ILY21" s="29"/>
      <c r="ILZ21" s="29"/>
      <c r="IMA21" s="29"/>
      <c r="IMB21" s="29"/>
      <c r="IMC21" s="29"/>
      <c r="IMD21" s="29"/>
      <c r="IME21" s="29"/>
      <c r="IMF21" s="29"/>
      <c r="IMG21" s="29"/>
      <c r="IMH21" s="29"/>
      <c r="IMI21" s="29"/>
      <c r="IMJ21" s="29"/>
      <c r="IMK21" s="29"/>
      <c r="IML21" s="29"/>
      <c r="IMM21" s="29"/>
      <c r="IMN21" s="29"/>
      <c r="IMO21" s="29"/>
      <c r="IMP21" s="29"/>
      <c r="IMQ21" s="29"/>
      <c r="IMR21" s="29"/>
      <c r="IMS21" s="29"/>
      <c r="IMT21" s="29"/>
      <c r="IMU21" s="29"/>
      <c r="IMV21" s="29"/>
      <c r="IMW21" s="29"/>
      <c r="IMX21" s="29"/>
      <c r="IMY21" s="29"/>
      <c r="IMZ21" s="29"/>
      <c r="INA21" s="29"/>
      <c r="INB21" s="29"/>
      <c r="INC21" s="29"/>
      <c r="IND21" s="29"/>
      <c r="INE21" s="29"/>
      <c r="INF21" s="29"/>
      <c r="ING21" s="29"/>
      <c r="INH21" s="29"/>
      <c r="INI21" s="29"/>
      <c r="INJ21" s="29"/>
      <c r="INK21" s="29"/>
      <c r="INL21" s="29"/>
      <c r="INM21" s="29"/>
      <c r="INN21" s="29"/>
      <c r="INO21" s="29"/>
      <c r="INP21" s="29"/>
      <c r="INQ21" s="29"/>
      <c r="INR21" s="29"/>
      <c r="INS21" s="29"/>
      <c r="INT21" s="29"/>
      <c r="INU21" s="29"/>
      <c r="INV21" s="29"/>
      <c r="INW21" s="29"/>
      <c r="INX21" s="29"/>
      <c r="INY21" s="29"/>
      <c r="INZ21" s="29"/>
      <c r="IOA21" s="29"/>
      <c r="IOB21" s="29"/>
      <c r="IOC21" s="29"/>
      <c r="IOD21" s="29"/>
      <c r="IOE21" s="29"/>
      <c r="IOF21" s="29"/>
      <c r="IOG21" s="29"/>
      <c r="IOH21" s="29"/>
      <c r="IOI21" s="29"/>
      <c r="IOJ21" s="29"/>
      <c r="IOK21" s="29"/>
      <c r="IOL21" s="29"/>
      <c r="IOM21" s="29"/>
      <c r="ION21" s="29"/>
      <c r="IOO21" s="29"/>
      <c r="IOP21" s="29"/>
      <c r="IOQ21" s="29"/>
      <c r="IOR21" s="29"/>
      <c r="IOS21" s="29"/>
      <c r="IOT21" s="29"/>
      <c r="IOU21" s="29"/>
      <c r="IOV21" s="29"/>
      <c r="IOW21" s="29"/>
      <c r="IOX21" s="29"/>
      <c r="IOY21" s="29"/>
      <c r="IOZ21" s="29"/>
      <c r="IPA21" s="29"/>
      <c r="IPB21" s="29"/>
      <c r="IPC21" s="29"/>
      <c r="IPD21" s="29"/>
      <c r="IPE21" s="29"/>
      <c r="IPF21" s="29"/>
      <c r="IPG21" s="29"/>
      <c r="IPH21" s="29"/>
      <c r="IPI21" s="29"/>
      <c r="IPJ21" s="29"/>
      <c r="IPK21" s="29"/>
      <c r="IPL21" s="29"/>
      <c r="IPM21" s="29"/>
      <c r="IPN21" s="29"/>
      <c r="IPO21" s="29"/>
      <c r="IPP21" s="29"/>
      <c r="IPQ21" s="29"/>
      <c r="IPR21" s="29"/>
      <c r="IPS21" s="29"/>
      <c r="IPT21" s="29"/>
      <c r="IPU21" s="29"/>
      <c r="IPV21" s="29"/>
      <c r="IPW21" s="29"/>
      <c r="IPX21" s="29"/>
      <c r="IPY21" s="29"/>
      <c r="IPZ21" s="29"/>
      <c r="IQA21" s="29"/>
      <c r="IQB21" s="29"/>
      <c r="IQC21" s="29"/>
      <c r="IQD21" s="29"/>
      <c r="IQE21" s="29"/>
      <c r="IQF21" s="29"/>
      <c r="IQG21" s="29"/>
      <c r="IQH21" s="29"/>
      <c r="IQI21" s="29"/>
      <c r="IQJ21" s="29"/>
      <c r="IQK21" s="29"/>
      <c r="IQL21" s="29"/>
      <c r="IQM21" s="29"/>
      <c r="IQN21" s="29"/>
      <c r="IQO21" s="29"/>
      <c r="IQP21" s="29"/>
      <c r="IQQ21" s="29"/>
      <c r="IQR21" s="29"/>
      <c r="IQS21" s="29"/>
      <c r="IQT21" s="29"/>
      <c r="IQU21" s="29"/>
      <c r="IQV21" s="29"/>
      <c r="IQW21" s="29"/>
      <c r="IQX21" s="29"/>
      <c r="IQY21" s="29"/>
      <c r="IQZ21" s="29"/>
      <c r="IRA21" s="29"/>
      <c r="IRB21" s="29"/>
      <c r="IRC21" s="29"/>
      <c r="IRD21" s="29"/>
      <c r="IRE21" s="29"/>
      <c r="IRF21" s="29"/>
      <c r="IRG21" s="29"/>
      <c r="IRH21" s="29"/>
      <c r="IRI21" s="29"/>
      <c r="IRJ21" s="29"/>
      <c r="IRK21" s="29"/>
      <c r="IRL21" s="29"/>
      <c r="IRM21" s="29"/>
      <c r="IRN21" s="29"/>
      <c r="IRO21" s="29"/>
      <c r="IRP21" s="29"/>
      <c r="IRQ21" s="29"/>
      <c r="IRR21" s="29"/>
      <c r="IRS21" s="29"/>
      <c r="IRT21" s="29"/>
      <c r="IRU21" s="29"/>
      <c r="IRV21" s="29"/>
      <c r="IRW21" s="29"/>
      <c r="IRX21" s="29"/>
      <c r="IRY21" s="29"/>
      <c r="IRZ21" s="29"/>
      <c r="ISA21" s="29"/>
      <c r="ISB21" s="29"/>
      <c r="ISC21" s="29"/>
      <c r="ISD21" s="29"/>
      <c r="ISE21" s="29"/>
      <c r="ISF21" s="29"/>
      <c r="ISG21" s="29"/>
      <c r="ISH21" s="29"/>
      <c r="ISI21" s="29"/>
      <c r="ISJ21" s="29"/>
      <c r="ISK21" s="29"/>
      <c r="ISL21" s="29"/>
      <c r="ISM21" s="29"/>
      <c r="ISN21" s="29"/>
      <c r="ISO21" s="29"/>
      <c r="ISP21" s="29"/>
      <c r="ISQ21" s="29"/>
      <c r="ISR21" s="29"/>
      <c r="ISS21" s="29"/>
      <c r="IST21" s="29"/>
      <c r="ISU21" s="29"/>
      <c r="ISV21" s="29"/>
      <c r="ISW21" s="29"/>
      <c r="ISX21" s="29"/>
      <c r="ISY21" s="29"/>
      <c r="ISZ21" s="29"/>
      <c r="ITA21" s="29"/>
      <c r="ITB21" s="29"/>
      <c r="ITC21" s="29"/>
      <c r="ITD21" s="29"/>
      <c r="ITE21" s="29"/>
      <c r="ITF21" s="29"/>
      <c r="ITG21" s="29"/>
      <c r="ITH21" s="29"/>
      <c r="ITI21" s="29"/>
      <c r="ITJ21" s="29"/>
      <c r="ITK21" s="29"/>
      <c r="ITL21" s="29"/>
      <c r="ITM21" s="29"/>
      <c r="ITN21" s="29"/>
      <c r="ITO21" s="29"/>
      <c r="ITP21" s="29"/>
      <c r="ITQ21" s="29"/>
      <c r="ITR21" s="29"/>
      <c r="ITS21" s="29"/>
      <c r="ITT21" s="29"/>
      <c r="ITU21" s="29"/>
      <c r="ITV21" s="29"/>
      <c r="ITW21" s="29"/>
      <c r="ITX21" s="29"/>
      <c r="ITY21" s="29"/>
      <c r="ITZ21" s="29"/>
      <c r="IUA21" s="29"/>
      <c r="IUB21" s="29"/>
      <c r="IUC21" s="29"/>
      <c r="IUD21" s="29"/>
      <c r="IUE21" s="29"/>
      <c r="IUF21" s="29"/>
      <c r="IUG21" s="29"/>
      <c r="IUH21" s="29"/>
      <c r="IUI21" s="29"/>
      <c r="IUJ21" s="29"/>
      <c r="IUK21" s="29"/>
      <c r="IUL21" s="29"/>
      <c r="IUM21" s="29"/>
      <c r="IUN21" s="29"/>
      <c r="IUO21" s="29"/>
      <c r="IUP21" s="29"/>
      <c r="IUQ21" s="29"/>
      <c r="IUR21" s="29"/>
      <c r="IUS21" s="29"/>
      <c r="IUT21" s="29"/>
      <c r="IUU21" s="29"/>
      <c r="IUV21" s="29"/>
      <c r="IUW21" s="29"/>
      <c r="IUX21" s="29"/>
      <c r="IUY21" s="29"/>
      <c r="IUZ21" s="29"/>
      <c r="IVA21" s="29"/>
      <c r="IVB21" s="29"/>
      <c r="IVC21" s="29"/>
      <c r="IVD21" s="29"/>
      <c r="IVE21" s="29"/>
      <c r="IVF21" s="29"/>
      <c r="IVG21" s="29"/>
      <c r="IVH21" s="29"/>
      <c r="IVI21" s="29"/>
      <c r="IVJ21" s="29"/>
      <c r="IVK21" s="29"/>
      <c r="IVL21" s="29"/>
      <c r="IVM21" s="29"/>
      <c r="IVN21" s="29"/>
      <c r="IVO21" s="29"/>
      <c r="IVP21" s="29"/>
      <c r="IVQ21" s="29"/>
      <c r="IVR21" s="29"/>
      <c r="IVS21" s="29"/>
      <c r="IVT21" s="29"/>
      <c r="IVU21" s="29"/>
      <c r="IVV21" s="29"/>
      <c r="IVW21" s="29"/>
      <c r="IVX21" s="29"/>
      <c r="IVY21" s="29"/>
      <c r="IVZ21" s="29"/>
      <c r="IWA21" s="29"/>
      <c r="IWB21" s="29"/>
      <c r="IWC21" s="29"/>
      <c r="IWD21" s="29"/>
      <c r="IWE21" s="29"/>
      <c r="IWF21" s="29"/>
      <c r="IWG21" s="29"/>
      <c r="IWH21" s="29"/>
      <c r="IWI21" s="29"/>
      <c r="IWJ21" s="29"/>
      <c r="IWK21" s="29"/>
      <c r="IWL21" s="29"/>
      <c r="IWM21" s="29"/>
      <c r="IWN21" s="29"/>
      <c r="IWO21" s="29"/>
      <c r="IWP21" s="29"/>
      <c r="IWQ21" s="29"/>
      <c r="IWR21" s="29"/>
      <c r="IWS21" s="29"/>
      <c r="IWT21" s="29"/>
      <c r="IWU21" s="29"/>
      <c r="IWV21" s="29"/>
      <c r="IWW21" s="29"/>
      <c r="IWX21" s="29"/>
      <c r="IWY21" s="29"/>
      <c r="IWZ21" s="29"/>
      <c r="IXA21" s="29"/>
      <c r="IXB21" s="29"/>
      <c r="IXC21" s="29"/>
      <c r="IXD21" s="29"/>
      <c r="IXE21" s="29"/>
      <c r="IXF21" s="29"/>
      <c r="IXG21" s="29"/>
      <c r="IXH21" s="29"/>
      <c r="IXI21" s="29"/>
      <c r="IXJ21" s="29"/>
      <c r="IXK21" s="29"/>
      <c r="IXL21" s="29"/>
      <c r="IXM21" s="29"/>
      <c r="IXN21" s="29"/>
      <c r="IXO21" s="29"/>
      <c r="IXP21" s="29"/>
      <c r="IXQ21" s="29"/>
      <c r="IXR21" s="29"/>
      <c r="IXS21" s="29"/>
      <c r="IXT21" s="29"/>
      <c r="IXU21" s="29"/>
      <c r="IXV21" s="29"/>
      <c r="IXW21" s="29"/>
      <c r="IXX21" s="29"/>
      <c r="IXY21" s="29"/>
      <c r="IXZ21" s="29"/>
      <c r="IYA21" s="29"/>
      <c r="IYB21" s="29"/>
      <c r="IYC21" s="29"/>
      <c r="IYD21" s="29"/>
      <c r="IYE21" s="29"/>
      <c r="IYF21" s="29"/>
      <c r="IYG21" s="29"/>
      <c r="IYH21" s="29"/>
      <c r="IYI21" s="29"/>
      <c r="IYJ21" s="29"/>
      <c r="IYK21" s="29"/>
      <c r="IYL21" s="29"/>
      <c r="IYM21" s="29"/>
      <c r="IYN21" s="29"/>
      <c r="IYO21" s="29"/>
      <c r="IYP21" s="29"/>
      <c r="IYQ21" s="29"/>
      <c r="IYR21" s="29"/>
      <c r="IYS21" s="29"/>
      <c r="IYT21" s="29"/>
      <c r="IYU21" s="29"/>
      <c r="IYV21" s="29"/>
      <c r="IYW21" s="29"/>
      <c r="IYX21" s="29"/>
      <c r="IYY21" s="29"/>
      <c r="IYZ21" s="29"/>
      <c r="IZA21" s="29"/>
      <c r="IZB21" s="29"/>
      <c r="IZC21" s="29"/>
      <c r="IZD21" s="29"/>
      <c r="IZE21" s="29"/>
      <c r="IZF21" s="29"/>
      <c r="IZG21" s="29"/>
      <c r="IZH21" s="29"/>
      <c r="IZI21" s="29"/>
      <c r="IZJ21" s="29"/>
      <c r="IZK21" s="29"/>
      <c r="IZL21" s="29"/>
      <c r="IZM21" s="29"/>
      <c r="IZN21" s="29"/>
      <c r="IZO21" s="29"/>
      <c r="IZP21" s="29"/>
      <c r="IZQ21" s="29"/>
      <c r="IZR21" s="29"/>
      <c r="IZS21" s="29"/>
      <c r="IZT21" s="29"/>
      <c r="IZU21" s="29"/>
      <c r="IZV21" s="29"/>
      <c r="IZW21" s="29"/>
      <c r="IZX21" s="29"/>
      <c r="IZY21" s="29"/>
      <c r="IZZ21" s="29"/>
      <c r="JAA21" s="29"/>
      <c r="JAB21" s="29"/>
      <c r="JAC21" s="29"/>
      <c r="JAD21" s="29"/>
      <c r="JAE21" s="29"/>
      <c r="JAF21" s="29"/>
      <c r="JAG21" s="29"/>
      <c r="JAH21" s="29"/>
      <c r="JAI21" s="29"/>
      <c r="JAJ21" s="29"/>
      <c r="JAK21" s="29"/>
      <c r="JAL21" s="29"/>
      <c r="JAM21" s="29"/>
      <c r="JAN21" s="29"/>
      <c r="JAO21" s="29"/>
      <c r="JAP21" s="29"/>
      <c r="JAQ21" s="29"/>
      <c r="JAR21" s="29"/>
      <c r="JAS21" s="29"/>
      <c r="JAT21" s="29"/>
      <c r="JAU21" s="29"/>
      <c r="JAV21" s="29"/>
      <c r="JAW21" s="29"/>
      <c r="JAX21" s="29"/>
      <c r="JAY21" s="29"/>
      <c r="JAZ21" s="29"/>
      <c r="JBA21" s="29"/>
      <c r="JBB21" s="29"/>
      <c r="JBC21" s="29"/>
      <c r="JBD21" s="29"/>
      <c r="JBE21" s="29"/>
      <c r="JBF21" s="29"/>
      <c r="JBG21" s="29"/>
      <c r="JBH21" s="29"/>
      <c r="JBI21" s="29"/>
      <c r="JBJ21" s="29"/>
      <c r="JBK21" s="29"/>
      <c r="JBL21" s="29"/>
      <c r="JBM21" s="29"/>
      <c r="JBN21" s="29"/>
      <c r="JBO21" s="29"/>
      <c r="JBP21" s="29"/>
      <c r="JBQ21" s="29"/>
      <c r="JBR21" s="29"/>
      <c r="JBS21" s="29"/>
      <c r="JBT21" s="29"/>
      <c r="JBU21" s="29"/>
      <c r="JBV21" s="29"/>
      <c r="JBW21" s="29"/>
      <c r="JBX21" s="29"/>
      <c r="JBY21" s="29"/>
      <c r="JBZ21" s="29"/>
      <c r="JCA21" s="29"/>
      <c r="JCB21" s="29"/>
      <c r="JCC21" s="29"/>
      <c r="JCD21" s="29"/>
      <c r="JCE21" s="29"/>
      <c r="JCF21" s="29"/>
      <c r="JCG21" s="29"/>
      <c r="JCH21" s="29"/>
      <c r="JCI21" s="29"/>
      <c r="JCJ21" s="29"/>
      <c r="JCK21" s="29"/>
      <c r="JCL21" s="29"/>
      <c r="JCM21" s="29"/>
      <c r="JCN21" s="29"/>
      <c r="JCO21" s="29"/>
      <c r="JCP21" s="29"/>
      <c r="JCQ21" s="29"/>
      <c r="JCR21" s="29"/>
      <c r="JCS21" s="29"/>
      <c r="JCT21" s="29"/>
      <c r="JCU21" s="29"/>
      <c r="JCV21" s="29"/>
      <c r="JCW21" s="29"/>
      <c r="JCX21" s="29"/>
      <c r="JCY21" s="29"/>
      <c r="JCZ21" s="29"/>
      <c r="JDA21" s="29"/>
      <c r="JDB21" s="29"/>
      <c r="JDC21" s="29"/>
      <c r="JDD21" s="29"/>
      <c r="JDE21" s="29"/>
      <c r="JDF21" s="29"/>
      <c r="JDG21" s="29"/>
      <c r="JDH21" s="29"/>
      <c r="JDI21" s="29"/>
      <c r="JDJ21" s="29"/>
      <c r="JDK21" s="29"/>
      <c r="JDL21" s="29"/>
      <c r="JDM21" s="29"/>
      <c r="JDN21" s="29"/>
      <c r="JDO21" s="29"/>
      <c r="JDP21" s="29"/>
      <c r="JDQ21" s="29"/>
      <c r="JDR21" s="29"/>
      <c r="JDS21" s="29"/>
      <c r="JDT21" s="29"/>
      <c r="JDU21" s="29"/>
      <c r="JDV21" s="29"/>
      <c r="JDW21" s="29"/>
      <c r="JDX21" s="29"/>
      <c r="JDY21" s="29"/>
      <c r="JDZ21" s="29"/>
      <c r="JEA21" s="29"/>
      <c r="JEB21" s="29"/>
      <c r="JEC21" s="29"/>
      <c r="JED21" s="29"/>
      <c r="JEE21" s="29"/>
      <c r="JEF21" s="29"/>
      <c r="JEG21" s="29"/>
      <c r="JEH21" s="29"/>
      <c r="JEI21" s="29"/>
      <c r="JEJ21" s="29"/>
      <c r="JEK21" s="29"/>
      <c r="JEL21" s="29"/>
      <c r="JEM21" s="29"/>
      <c r="JEN21" s="29"/>
      <c r="JEO21" s="29"/>
      <c r="JEP21" s="29"/>
      <c r="JEQ21" s="29"/>
      <c r="JER21" s="29"/>
      <c r="JES21" s="29"/>
      <c r="JET21" s="29"/>
      <c r="JEU21" s="29"/>
      <c r="JEV21" s="29"/>
      <c r="JEW21" s="29"/>
      <c r="JEX21" s="29"/>
      <c r="JEY21" s="29"/>
      <c r="JEZ21" s="29"/>
      <c r="JFA21" s="29"/>
      <c r="JFB21" s="29"/>
      <c r="JFC21" s="29"/>
      <c r="JFD21" s="29"/>
      <c r="JFE21" s="29"/>
      <c r="JFF21" s="29"/>
      <c r="JFG21" s="29"/>
      <c r="JFH21" s="29"/>
      <c r="JFI21" s="29"/>
      <c r="JFJ21" s="29"/>
      <c r="JFK21" s="29"/>
      <c r="JFL21" s="29"/>
      <c r="JFM21" s="29"/>
      <c r="JFN21" s="29"/>
      <c r="JFO21" s="29"/>
      <c r="JFP21" s="29"/>
      <c r="JFQ21" s="29"/>
      <c r="JFR21" s="29"/>
      <c r="JFS21" s="29"/>
      <c r="JFT21" s="29"/>
      <c r="JFU21" s="29"/>
      <c r="JFV21" s="29"/>
      <c r="JFW21" s="29"/>
      <c r="JFX21" s="29"/>
      <c r="JFY21" s="29"/>
      <c r="JFZ21" s="29"/>
      <c r="JGA21" s="29"/>
      <c r="JGB21" s="29"/>
      <c r="JGC21" s="29"/>
      <c r="JGD21" s="29"/>
      <c r="JGE21" s="29"/>
      <c r="JGF21" s="29"/>
      <c r="JGG21" s="29"/>
      <c r="JGH21" s="29"/>
      <c r="JGI21" s="29"/>
      <c r="JGJ21" s="29"/>
      <c r="JGK21" s="29"/>
      <c r="JGL21" s="29"/>
      <c r="JGM21" s="29"/>
      <c r="JGN21" s="29"/>
      <c r="JGO21" s="29"/>
      <c r="JGP21" s="29"/>
      <c r="JGQ21" s="29"/>
      <c r="JGR21" s="29"/>
      <c r="JGS21" s="29"/>
      <c r="JGT21" s="29"/>
      <c r="JGU21" s="29"/>
      <c r="JGV21" s="29"/>
      <c r="JGW21" s="29"/>
      <c r="JGX21" s="29"/>
      <c r="JGY21" s="29"/>
      <c r="JGZ21" s="29"/>
      <c r="JHA21" s="29"/>
      <c r="JHB21" s="29"/>
      <c r="JHC21" s="29"/>
      <c r="JHD21" s="29"/>
      <c r="JHE21" s="29"/>
      <c r="JHF21" s="29"/>
      <c r="JHG21" s="29"/>
      <c r="JHH21" s="29"/>
      <c r="JHI21" s="29"/>
      <c r="JHJ21" s="29"/>
      <c r="JHK21" s="29"/>
      <c r="JHL21" s="29"/>
      <c r="JHM21" s="29"/>
      <c r="JHN21" s="29"/>
      <c r="JHO21" s="29"/>
      <c r="JHP21" s="29"/>
      <c r="JHQ21" s="29"/>
      <c r="JHR21" s="29"/>
      <c r="JHS21" s="29"/>
      <c r="JHT21" s="29"/>
      <c r="JHU21" s="29"/>
      <c r="JHV21" s="29"/>
      <c r="JHW21" s="29"/>
      <c r="JHX21" s="29"/>
      <c r="JHY21" s="29"/>
      <c r="JHZ21" s="29"/>
      <c r="JIA21" s="29"/>
      <c r="JIB21" s="29"/>
      <c r="JIC21" s="29"/>
      <c r="JID21" s="29"/>
      <c r="JIE21" s="29"/>
      <c r="JIF21" s="29"/>
      <c r="JIG21" s="29"/>
      <c r="JIH21" s="29"/>
      <c r="JII21" s="29"/>
      <c r="JIJ21" s="29"/>
      <c r="JIK21" s="29"/>
      <c r="JIL21" s="29"/>
      <c r="JIM21" s="29"/>
      <c r="JIN21" s="29"/>
      <c r="JIO21" s="29"/>
      <c r="JIP21" s="29"/>
      <c r="JIQ21" s="29"/>
      <c r="JIR21" s="29"/>
      <c r="JIS21" s="29"/>
      <c r="JIT21" s="29"/>
      <c r="JIU21" s="29"/>
      <c r="JIV21" s="29"/>
      <c r="JIW21" s="29"/>
      <c r="JIX21" s="29"/>
      <c r="JIY21" s="29"/>
      <c r="JIZ21" s="29"/>
      <c r="JJA21" s="29"/>
      <c r="JJB21" s="29"/>
      <c r="JJC21" s="29"/>
      <c r="JJD21" s="29"/>
      <c r="JJE21" s="29"/>
      <c r="JJF21" s="29"/>
      <c r="JJG21" s="29"/>
      <c r="JJH21" s="29"/>
      <c r="JJI21" s="29"/>
      <c r="JJJ21" s="29"/>
      <c r="JJK21" s="29"/>
      <c r="JJL21" s="29"/>
      <c r="JJM21" s="29"/>
      <c r="JJN21" s="29"/>
      <c r="JJO21" s="29"/>
      <c r="JJP21" s="29"/>
      <c r="JJQ21" s="29"/>
      <c r="JJR21" s="29"/>
      <c r="JJS21" s="29"/>
      <c r="JJT21" s="29"/>
      <c r="JJU21" s="29"/>
      <c r="JJV21" s="29"/>
      <c r="JJW21" s="29"/>
      <c r="JJX21" s="29"/>
      <c r="JJY21" s="29"/>
      <c r="JJZ21" s="29"/>
      <c r="JKA21" s="29"/>
      <c r="JKB21" s="29"/>
      <c r="JKC21" s="29"/>
      <c r="JKD21" s="29"/>
      <c r="JKE21" s="29"/>
      <c r="JKF21" s="29"/>
      <c r="JKG21" s="29"/>
      <c r="JKH21" s="29"/>
      <c r="JKI21" s="29"/>
      <c r="JKJ21" s="29"/>
      <c r="JKK21" s="29"/>
      <c r="JKL21" s="29"/>
      <c r="JKM21" s="29"/>
      <c r="JKN21" s="29"/>
      <c r="JKO21" s="29"/>
      <c r="JKP21" s="29"/>
      <c r="JKQ21" s="29"/>
      <c r="JKR21" s="29"/>
      <c r="JKS21" s="29"/>
      <c r="JKT21" s="29"/>
      <c r="JKU21" s="29"/>
      <c r="JKV21" s="29"/>
      <c r="JKW21" s="29"/>
      <c r="JKX21" s="29"/>
      <c r="JKY21" s="29"/>
      <c r="JKZ21" s="29"/>
      <c r="JLA21" s="29"/>
      <c r="JLB21" s="29"/>
      <c r="JLC21" s="29"/>
      <c r="JLD21" s="29"/>
      <c r="JLE21" s="29"/>
      <c r="JLF21" s="29"/>
      <c r="JLG21" s="29"/>
      <c r="JLH21" s="29"/>
      <c r="JLI21" s="29"/>
      <c r="JLJ21" s="29"/>
      <c r="JLK21" s="29"/>
      <c r="JLL21" s="29"/>
      <c r="JLM21" s="29"/>
      <c r="JLN21" s="29"/>
      <c r="JLO21" s="29"/>
      <c r="JLP21" s="29"/>
      <c r="JLQ21" s="29"/>
      <c r="JLR21" s="29"/>
      <c r="JLS21" s="29"/>
      <c r="JLT21" s="29"/>
      <c r="JLU21" s="29"/>
      <c r="JLV21" s="29"/>
      <c r="JLW21" s="29"/>
      <c r="JLX21" s="29"/>
      <c r="JLY21" s="29"/>
      <c r="JLZ21" s="29"/>
      <c r="JMA21" s="29"/>
      <c r="JMB21" s="29"/>
      <c r="JMC21" s="29"/>
      <c r="JMD21" s="29"/>
      <c r="JME21" s="29"/>
      <c r="JMF21" s="29"/>
      <c r="JMG21" s="29"/>
      <c r="JMH21" s="29"/>
      <c r="JMI21" s="29"/>
      <c r="JMJ21" s="29"/>
      <c r="JMK21" s="29"/>
      <c r="JML21" s="29"/>
      <c r="JMM21" s="29"/>
      <c r="JMN21" s="29"/>
      <c r="JMO21" s="29"/>
      <c r="JMP21" s="29"/>
      <c r="JMQ21" s="29"/>
      <c r="JMR21" s="29"/>
      <c r="JMS21" s="29"/>
      <c r="JMT21" s="29"/>
      <c r="JMU21" s="29"/>
      <c r="JMV21" s="29"/>
      <c r="JMW21" s="29"/>
      <c r="JMX21" s="29"/>
      <c r="JMY21" s="29"/>
      <c r="JMZ21" s="29"/>
      <c r="JNA21" s="29"/>
      <c r="JNB21" s="29"/>
      <c r="JNC21" s="29"/>
      <c r="JND21" s="29"/>
      <c r="JNE21" s="29"/>
      <c r="JNF21" s="29"/>
      <c r="JNG21" s="29"/>
      <c r="JNH21" s="29"/>
      <c r="JNI21" s="29"/>
      <c r="JNJ21" s="29"/>
      <c r="JNK21" s="29"/>
      <c r="JNL21" s="29"/>
      <c r="JNM21" s="29"/>
      <c r="JNN21" s="29"/>
      <c r="JNO21" s="29"/>
      <c r="JNP21" s="29"/>
      <c r="JNQ21" s="29"/>
      <c r="JNR21" s="29"/>
      <c r="JNS21" s="29"/>
      <c r="JNT21" s="29"/>
      <c r="JNU21" s="29"/>
      <c r="JNV21" s="29"/>
      <c r="JNW21" s="29"/>
      <c r="JNX21" s="29"/>
      <c r="JNY21" s="29"/>
      <c r="JNZ21" s="29"/>
      <c r="JOA21" s="29"/>
      <c r="JOB21" s="29"/>
      <c r="JOC21" s="29"/>
      <c r="JOD21" s="29"/>
      <c r="JOE21" s="29"/>
      <c r="JOF21" s="29"/>
      <c r="JOG21" s="29"/>
      <c r="JOH21" s="29"/>
      <c r="JOI21" s="29"/>
      <c r="JOJ21" s="29"/>
      <c r="JOK21" s="29"/>
      <c r="JOL21" s="29"/>
      <c r="JOM21" s="29"/>
      <c r="JON21" s="29"/>
      <c r="JOO21" s="29"/>
      <c r="JOP21" s="29"/>
      <c r="JOQ21" s="29"/>
      <c r="JOR21" s="29"/>
      <c r="JOS21" s="29"/>
      <c r="JOT21" s="29"/>
      <c r="JOU21" s="29"/>
      <c r="JOV21" s="29"/>
      <c r="JOW21" s="29"/>
      <c r="JOX21" s="29"/>
      <c r="JOY21" s="29"/>
      <c r="JOZ21" s="29"/>
      <c r="JPA21" s="29"/>
      <c r="JPB21" s="29"/>
      <c r="JPC21" s="29"/>
      <c r="JPD21" s="29"/>
      <c r="JPE21" s="29"/>
      <c r="JPF21" s="29"/>
      <c r="JPG21" s="29"/>
      <c r="JPH21" s="29"/>
      <c r="JPI21" s="29"/>
      <c r="JPJ21" s="29"/>
      <c r="JPK21" s="29"/>
      <c r="JPL21" s="29"/>
      <c r="JPM21" s="29"/>
      <c r="JPN21" s="29"/>
      <c r="JPO21" s="29"/>
      <c r="JPP21" s="29"/>
      <c r="JPQ21" s="29"/>
      <c r="JPR21" s="29"/>
      <c r="JPS21" s="29"/>
      <c r="JPT21" s="29"/>
      <c r="JPU21" s="29"/>
      <c r="JPV21" s="29"/>
      <c r="JPW21" s="29"/>
      <c r="JPX21" s="29"/>
      <c r="JPY21" s="29"/>
      <c r="JPZ21" s="29"/>
      <c r="JQA21" s="29"/>
      <c r="JQB21" s="29"/>
      <c r="JQC21" s="29"/>
      <c r="JQD21" s="29"/>
      <c r="JQE21" s="29"/>
      <c r="JQF21" s="29"/>
      <c r="JQG21" s="29"/>
      <c r="JQH21" s="29"/>
      <c r="JQI21" s="29"/>
      <c r="JQJ21" s="29"/>
      <c r="JQK21" s="29"/>
      <c r="JQL21" s="29"/>
      <c r="JQM21" s="29"/>
      <c r="JQN21" s="29"/>
      <c r="JQO21" s="29"/>
      <c r="JQP21" s="29"/>
      <c r="JQQ21" s="29"/>
      <c r="JQR21" s="29"/>
      <c r="JQS21" s="29"/>
      <c r="JQT21" s="29"/>
      <c r="JQU21" s="29"/>
      <c r="JQV21" s="29"/>
      <c r="JQW21" s="29"/>
      <c r="JQX21" s="29"/>
      <c r="JQY21" s="29"/>
      <c r="JQZ21" s="29"/>
      <c r="JRA21" s="29"/>
      <c r="JRB21" s="29"/>
      <c r="JRC21" s="29"/>
      <c r="JRD21" s="29"/>
      <c r="JRE21" s="29"/>
      <c r="JRF21" s="29"/>
      <c r="JRG21" s="29"/>
      <c r="JRH21" s="29"/>
      <c r="JRI21" s="29"/>
      <c r="JRJ21" s="29"/>
      <c r="JRK21" s="29"/>
      <c r="JRL21" s="29"/>
      <c r="JRM21" s="29"/>
      <c r="JRN21" s="29"/>
      <c r="JRO21" s="29"/>
      <c r="JRP21" s="29"/>
      <c r="JRQ21" s="29"/>
      <c r="JRR21" s="29"/>
      <c r="JRS21" s="29"/>
      <c r="JRT21" s="29"/>
      <c r="JRU21" s="29"/>
      <c r="JRV21" s="29"/>
      <c r="JRW21" s="29"/>
      <c r="JRX21" s="29"/>
      <c r="JRY21" s="29"/>
      <c r="JRZ21" s="29"/>
      <c r="JSA21" s="29"/>
      <c r="JSB21" s="29"/>
      <c r="JSC21" s="29"/>
      <c r="JSD21" s="29"/>
      <c r="JSE21" s="29"/>
      <c r="JSF21" s="29"/>
      <c r="JSG21" s="29"/>
      <c r="JSH21" s="29"/>
      <c r="JSI21" s="29"/>
      <c r="JSJ21" s="29"/>
      <c r="JSK21" s="29"/>
      <c r="JSL21" s="29"/>
      <c r="JSM21" s="29"/>
      <c r="JSN21" s="29"/>
      <c r="JSO21" s="29"/>
      <c r="JSP21" s="29"/>
      <c r="JSQ21" s="29"/>
      <c r="JSR21" s="29"/>
      <c r="JSS21" s="29"/>
      <c r="JST21" s="29"/>
      <c r="JSU21" s="29"/>
      <c r="JSV21" s="29"/>
      <c r="JSW21" s="29"/>
      <c r="JSX21" s="29"/>
      <c r="JSY21" s="29"/>
      <c r="JSZ21" s="29"/>
      <c r="JTA21" s="29"/>
      <c r="JTB21" s="29"/>
      <c r="JTC21" s="29"/>
      <c r="JTD21" s="29"/>
      <c r="JTE21" s="29"/>
      <c r="JTF21" s="29"/>
      <c r="JTG21" s="29"/>
      <c r="JTH21" s="29"/>
      <c r="JTI21" s="29"/>
      <c r="JTJ21" s="29"/>
      <c r="JTK21" s="29"/>
      <c r="JTL21" s="29"/>
      <c r="JTM21" s="29"/>
      <c r="JTN21" s="29"/>
      <c r="JTO21" s="29"/>
      <c r="JTP21" s="29"/>
      <c r="JTQ21" s="29"/>
      <c r="JTR21" s="29"/>
      <c r="JTS21" s="29"/>
      <c r="JTT21" s="29"/>
      <c r="JTU21" s="29"/>
      <c r="JTV21" s="29"/>
      <c r="JTW21" s="29"/>
      <c r="JTX21" s="29"/>
      <c r="JTY21" s="29"/>
      <c r="JTZ21" s="29"/>
      <c r="JUA21" s="29"/>
      <c r="JUB21" s="29"/>
      <c r="JUC21" s="29"/>
      <c r="JUD21" s="29"/>
      <c r="JUE21" s="29"/>
      <c r="JUF21" s="29"/>
      <c r="JUG21" s="29"/>
      <c r="JUH21" s="29"/>
      <c r="JUI21" s="29"/>
      <c r="JUJ21" s="29"/>
      <c r="JUK21" s="29"/>
      <c r="JUL21" s="29"/>
      <c r="JUM21" s="29"/>
      <c r="JUN21" s="29"/>
      <c r="JUO21" s="29"/>
      <c r="JUP21" s="29"/>
      <c r="JUQ21" s="29"/>
      <c r="JUR21" s="29"/>
      <c r="JUS21" s="29"/>
      <c r="JUT21" s="29"/>
      <c r="JUU21" s="29"/>
      <c r="JUV21" s="29"/>
      <c r="JUW21" s="29"/>
      <c r="JUX21" s="29"/>
      <c r="JUY21" s="29"/>
      <c r="JUZ21" s="29"/>
      <c r="JVA21" s="29"/>
      <c r="JVB21" s="29"/>
      <c r="JVC21" s="29"/>
      <c r="JVD21" s="29"/>
      <c r="JVE21" s="29"/>
      <c r="JVF21" s="29"/>
      <c r="JVG21" s="29"/>
      <c r="JVH21" s="29"/>
      <c r="JVI21" s="29"/>
      <c r="JVJ21" s="29"/>
      <c r="JVK21" s="29"/>
      <c r="JVL21" s="29"/>
      <c r="JVM21" s="29"/>
      <c r="JVN21" s="29"/>
      <c r="JVO21" s="29"/>
      <c r="JVP21" s="29"/>
      <c r="JVQ21" s="29"/>
      <c r="JVR21" s="29"/>
      <c r="JVS21" s="29"/>
      <c r="JVT21" s="29"/>
      <c r="JVU21" s="29"/>
      <c r="JVV21" s="29"/>
      <c r="JVW21" s="29"/>
      <c r="JVX21" s="29"/>
      <c r="JVY21" s="29"/>
      <c r="JVZ21" s="29"/>
      <c r="JWA21" s="29"/>
      <c r="JWB21" s="29"/>
      <c r="JWC21" s="29"/>
      <c r="JWD21" s="29"/>
      <c r="JWE21" s="29"/>
      <c r="JWF21" s="29"/>
      <c r="JWG21" s="29"/>
      <c r="JWH21" s="29"/>
      <c r="JWI21" s="29"/>
      <c r="JWJ21" s="29"/>
      <c r="JWK21" s="29"/>
      <c r="JWL21" s="29"/>
      <c r="JWM21" s="29"/>
      <c r="JWN21" s="29"/>
      <c r="JWO21" s="29"/>
      <c r="JWP21" s="29"/>
      <c r="JWQ21" s="29"/>
      <c r="JWR21" s="29"/>
      <c r="JWS21" s="29"/>
      <c r="JWT21" s="29"/>
      <c r="JWU21" s="29"/>
      <c r="JWV21" s="29"/>
      <c r="JWW21" s="29"/>
      <c r="JWX21" s="29"/>
      <c r="JWY21" s="29"/>
      <c r="JWZ21" s="29"/>
      <c r="JXA21" s="29"/>
      <c r="JXB21" s="29"/>
      <c r="JXC21" s="29"/>
      <c r="JXD21" s="29"/>
      <c r="JXE21" s="29"/>
      <c r="JXF21" s="29"/>
      <c r="JXG21" s="29"/>
      <c r="JXH21" s="29"/>
      <c r="JXI21" s="29"/>
      <c r="JXJ21" s="29"/>
      <c r="JXK21" s="29"/>
      <c r="JXL21" s="29"/>
      <c r="JXM21" s="29"/>
      <c r="JXN21" s="29"/>
      <c r="JXO21" s="29"/>
      <c r="JXP21" s="29"/>
      <c r="JXQ21" s="29"/>
      <c r="JXR21" s="29"/>
      <c r="JXS21" s="29"/>
      <c r="JXT21" s="29"/>
      <c r="JXU21" s="29"/>
      <c r="JXV21" s="29"/>
      <c r="JXW21" s="29"/>
      <c r="JXX21" s="29"/>
      <c r="JXY21" s="29"/>
      <c r="JXZ21" s="29"/>
      <c r="JYA21" s="29"/>
      <c r="JYB21" s="29"/>
      <c r="JYC21" s="29"/>
      <c r="JYD21" s="29"/>
      <c r="JYE21" s="29"/>
      <c r="JYF21" s="29"/>
      <c r="JYG21" s="29"/>
      <c r="JYH21" s="29"/>
      <c r="JYI21" s="29"/>
      <c r="JYJ21" s="29"/>
      <c r="JYK21" s="29"/>
      <c r="JYL21" s="29"/>
      <c r="JYM21" s="29"/>
      <c r="JYN21" s="29"/>
      <c r="JYO21" s="29"/>
      <c r="JYP21" s="29"/>
      <c r="JYQ21" s="29"/>
      <c r="JYR21" s="29"/>
      <c r="JYS21" s="29"/>
      <c r="JYT21" s="29"/>
      <c r="JYU21" s="29"/>
      <c r="JYV21" s="29"/>
      <c r="JYW21" s="29"/>
      <c r="JYX21" s="29"/>
      <c r="JYY21" s="29"/>
      <c r="JYZ21" s="29"/>
      <c r="JZA21" s="29"/>
      <c r="JZB21" s="29"/>
      <c r="JZC21" s="29"/>
      <c r="JZD21" s="29"/>
      <c r="JZE21" s="29"/>
      <c r="JZF21" s="29"/>
      <c r="JZG21" s="29"/>
      <c r="JZH21" s="29"/>
      <c r="JZI21" s="29"/>
      <c r="JZJ21" s="29"/>
      <c r="JZK21" s="29"/>
      <c r="JZL21" s="29"/>
      <c r="JZM21" s="29"/>
      <c r="JZN21" s="29"/>
      <c r="JZO21" s="29"/>
      <c r="JZP21" s="29"/>
      <c r="JZQ21" s="29"/>
      <c r="JZR21" s="29"/>
      <c r="JZS21" s="29"/>
      <c r="JZT21" s="29"/>
      <c r="JZU21" s="29"/>
      <c r="JZV21" s="29"/>
      <c r="JZW21" s="29"/>
      <c r="JZX21" s="29"/>
      <c r="JZY21" s="29"/>
      <c r="JZZ21" s="29"/>
      <c r="KAA21" s="29"/>
      <c r="KAB21" s="29"/>
      <c r="KAC21" s="29"/>
      <c r="KAD21" s="29"/>
      <c r="KAE21" s="29"/>
      <c r="KAF21" s="29"/>
      <c r="KAG21" s="29"/>
      <c r="KAH21" s="29"/>
      <c r="KAI21" s="29"/>
      <c r="KAJ21" s="29"/>
      <c r="KAK21" s="29"/>
      <c r="KAL21" s="29"/>
      <c r="KAM21" s="29"/>
      <c r="KAN21" s="29"/>
      <c r="KAO21" s="29"/>
      <c r="KAP21" s="29"/>
      <c r="KAQ21" s="29"/>
      <c r="KAR21" s="29"/>
      <c r="KAS21" s="29"/>
      <c r="KAT21" s="29"/>
      <c r="KAU21" s="29"/>
      <c r="KAV21" s="29"/>
      <c r="KAW21" s="29"/>
      <c r="KAX21" s="29"/>
      <c r="KAY21" s="29"/>
      <c r="KAZ21" s="29"/>
      <c r="KBA21" s="29"/>
      <c r="KBB21" s="29"/>
      <c r="KBC21" s="29"/>
      <c r="KBD21" s="29"/>
      <c r="KBE21" s="29"/>
      <c r="KBF21" s="29"/>
      <c r="KBG21" s="29"/>
      <c r="KBH21" s="29"/>
      <c r="KBI21" s="29"/>
      <c r="KBJ21" s="29"/>
      <c r="KBK21" s="29"/>
      <c r="KBL21" s="29"/>
      <c r="KBM21" s="29"/>
      <c r="KBN21" s="29"/>
      <c r="KBO21" s="29"/>
      <c r="KBP21" s="29"/>
      <c r="KBQ21" s="29"/>
      <c r="KBR21" s="29"/>
      <c r="KBS21" s="29"/>
      <c r="KBT21" s="29"/>
      <c r="KBU21" s="29"/>
      <c r="KBV21" s="29"/>
      <c r="KBW21" s="29"/>
      <c r="KBX21" s="29"/>
      <c r="KBY21" s="29"/>
      <c r="KBZ21" s="29"/>
      <c r="KCA21" s="29"/>
      <c r="KCB21" s="29"/>
      <c r="KCC21" s="29"/>
      <c r="KCD21" s="29"/>
      <c r="KCE21" s="29"/>
      <c r="KCF21" s="29"/>
      <c r="KCG21" s="29"/>
      <c r="KCH21" s="29"/>
      <c r="KCI21" s="29"/>
      <c r="KCJ21" s="29"/>
      <c r="KCK21" s="29"/>
      <c r="KCL21" s="29"/>
      <c r="KCM21" s="29"/>
      <c r="KCN21" s="29"/>
      <c r="KCO21" s="29"/>
      <c r="KCP21" s="29"/>
      <c r="KCQ21" s="29"/>
      <c r="KCR21" s="29"/>
      <c r="KCS21" s="29"/>
      <c r="KCT21" s="29"/>
      <c r="KCU21" s="29"/>
      <c r="KCV21" s="29"/>
      <c r="KCW21" s="29"/>
      <c r="KCX21" s="29"/>
      <c r="KCY21" s="29"/>
      <c r="KCZ21" s="29"/>
      <c r="KDA21" s="29"/>
      <c r="KDB21" s="29"/>
      <c r="KDC21" s="29"/>
      <c r="KDD21" s="29"/>
      <c r="KDE21" s="29"/>
      <c r="KDF21" s="29"/>
      <c r="KDG21" s="29"/>
      <c r="KDH21" s="29"/>
      <c r="KDI21" s="29"/>
      <c r="KDJ21" s="29"/>
      <c r="KDK21" s="29"/>
      <c r="KDL21" s="29"/>
      <c r="KDM21" s="29"/>
      <c r="KDN21" s="29"/>
      <c r="KDO21" s="29"/>
      <c r="KDP21" s="29"/>
      <c r="KDQ21" s="29"/>
      <c r="KDR21" s="29"/>
      <c r="KDS21" s="29"/>
      <c r="KDT21" s="29"/>
      <c r="KDU21" s="29"/>
      <c r="KDV21" s="29"/>
      <c r="KDW21" s="29"/>
      <c r="KDX21" s="29"/>
      <c r="KDY21" s="29"/>
      <c r="KDZ21" s="29"/>
      <c r="KEA21" s="29"/>
      <c r="KEB21" s="29"/>
      <c r="KEC21" s="29"/>
      <c r="KED21" s="29"/>
      <c r="KEE21" s="29"/>
      <c r="KEF21" s="29"/>
      <c r="KEG21" s="29"/>
      <c r="KEH21" s="29"/>
      <c r="KEI21" s="29"/>
      <c r="KEJ21" s="29"/>
      <c r="KEK21" s="29"/>
      <c r="KEL21" s="29"/>
      <c r="KEM21" s="29"/>
      <c r="KEN21" s="29"/>
      <c r="KEO21" s="29"/>
      <c r="KEP21" s="29"/>
      <c r="KEQ21" s="29"/>
      <c r="KER21" s="29"/>
      <c r="KES21" s="29"/>
      <c r="KET21" s="29"/>
      <c r="KEU21" s="29"/>
      <c r="KEV21" s="29"/>
      <c r="KEW21" s="29"/>
      <c r="KEX21" s="29"/>
      <c r="KEY21" s="29"/>
      <c r="KEZ21" s="29"/>
      <c r="KFA21" s="29"/>
      <c r="KFB21" s="29"/>
      <c r="KFC21" s="29"/>
      <c r="KFD21" s="29"/>
      <c r="KFE21" s="29"/>
      <c r="KFF21" s="29"/>
      <c r="KFG21" s="29"/>
      <c r="KFH21" s="29"/>
      <c r="KFI21" s="29"/>
      <c r="KFJ21" s="29"/>
      <c r="KFK21" s="29"/>
      <c r="KFL21" s="29"/>
      <c r="KFM21" s="29"/>
      <c r="KFN21" s="29"/>
      <c r="KFO21" s="29"/>
      <c r="KFP21" s="29"/>
      <c r="KFQ21" s="29"/>
      <c r="KFR21" s="29"/>
      <c r="KFS21" s="29"/>
      <c r="KFT21" s="29"/>
      <c r="KFU21" s="29"/>
      <c r="KFV21" s="29"/>
      <c r="KFW21" s="29"/>
      <c r="KFX21" s="29"/>
      <c r="KFY21" s="29"/>
      <c r="KFZ21" s="29"/>
      <c r="KGA21" s="29"/>
      <c r="KGB21" s="29"/>
      <c r="KGC21" s="29"/>
      <c r="KGD21" s="29"/>
      <c r="KGE21" s="29"/>
      <c r="KGF21" s="29"/>
      <c r="KGG21" s="29"/>
      <c r="KGH21" s="29"/>
      <c r="KGI21" s="29"/>
      <c r="KGJ21" s="29"/>
      <c r="KGK21" s="29"/>
      <c r="KGL21" s="29"/>
      <c r="KGM21" s="29"/>
      <c r="KGN21" s="29"/>
      <c r="KGO21" s="29"/>
      <c r="KGP21" s="29"/>
      <c r="KGQ21" s="29"/>
      <c r="KGR21" s="29"/>
      <c r="KGS21" s="29"/>
      <c r="KGT21" s="29"/>
      <c r="KGU21" s="29"/>
      <c r="KGV21" s="29"/>
      <c r="KGW21" s="29"/>
      <c r="KGX21" s="29"/>
      <c r="KGY21" s="29"/>
      <c r="KGZ21" s="29"/>
      <c r="KHA21" s="29"/>
      <c r="KHB21" s="29"/>
      <c r="KHC21" s="29"/>
      <c r="KHD21" s="29"/>
      <c r="KHE21" s="29"/>
      <c r="KHF21" s="29"/>
      <c r="KHG21" s="29"/>
      <c r="KHH21" s="29"/>
      <c r="KHI21" s="29"/>
      <c r="KHJ21" s="29"/>
      <c r="KHK21" s="29"/>
      <c r="KHL21" s="29"/>
      <c r="KHM21" s="29"/>
      <c r="KHN21" s="29"/>
      <c r="KHO21" s="29"/>
      <c r="KHP21" s="29"/>
      <c r="KHQ21" s="29"/>
      <c r="KHR21" s="29"/>
      <c r="KHS21" s="29"/>
      <c r="KHT21" s="29"/>
      <c r="KHU21" s="29"/>
      <c r="KHV21" s="29"/>
      <c r="KHW21" s="29"/>
      <c r="KHX21" s="29"/>
      <c r="KHY21" s="29"/>
      <c r="KHZ21" s="29"/>
      <c r="KIA21" s="29"/>
      <c r="KIB21" s="29"/>
      <c r="KIC21" s="29"/>
      <c r="KID21" s="29"/>
      <c r="KIE21" s="29"/>
      <c r="KIF21" s="29"/>
      <c r="KIG21" s="29"/>
      <c r="KIH21" s="29"/>
      <c r="KII21" s="29"/>
      <c r="KIJ21" s="29"/>
      <c r="KIK21" s="29"/>
      <c r="KIL21" s="29"/>
      <c r="KIM21" s="29"/>
      <c r="KIN21" s="29"/>
      <c r="KIO21" s="29"/>
      <c r="KIP21" s="29"/>
      <c r="KIQ21" s="29"/>
      <c r="KIR21" s="29"/>
      <c r="KIS21" s="29"/>
      <c r="KIT21" s="29"/>
      <c r="KIU21" s="29"/>
      <c r="KIV21" s="29"/>
      <c r="KIW21" s="29"/>
      <c r="KIX21" s="29"/>
      <c r="KIY21" s="29"/>
      <c r="KIZ21" s="29"/>
      <c r="KJA21" s="29"/>
      <c r="KJB21" s="29"/>
      <c r="KJC21" s="29"/>
      <c r="KJD21" s="29"/>
      <c r="KJE21" s="29"/>
      <c r="KJF21" s="29"/>
      <c r="KJG21" s="29"/>
      <c r="KJH21" s="29"/>
      <c r="KJI21" s="29"/>
      <c r="KJJ21" s="29"/>
      <c r="KJK21" s="29"/>
      <c r="KJL21" s="29"/>
      <c r="KJM21" s="29"/>
      <c r="KJN21" s="29"/>
      <c r="KJO21" s="29"/>
      <c r="KJP21" s="29"/>
      <c r="KJQ21" s="29"/>
      <c r="KJR21" s="29"/>
      <c r="KJS21" s="29"/>
      <c r="KJT21" s="29"/>
      <c r="KJU21" s="29"/>
      <c r="KJV21" s="29"/>
      <c r="KJW21" s="29"/>
      <c r="KJX21" s="29"/>
      <c r="KJY21" s="29"/>
      <c r="KJZ21" s="29"/>
      <c r="KKA21" s="29"/>
      <c r="KKB21" s="29"/>
      <c r="KKC21" s="29"/>
      <c r="KKD21" s="29"/>
      <c r="KKE21" s="29"/>
      <c r="KKF21" s="29"/>
      <c r="KKG21" s="29"/>
      <c r="KKH21" s="29"/>
      <c r="KKI21" s="29"/>
      <c r="KKJ21" s="29"/>
      <c r="KKK21" s="29"/>
      <c r="KKL21" s="29"/>
      <c r="KKM21" s="29"/>
      <c r="KKN21" s="29"/>
      <c r="KKO21" s="29"/>
      <c r="KKP21" s="29"/>
      <c r="KKQ21" s="29"/>
      <c r="KKR21" s="29"/>
      <c r="KKS21" s="29"/>
      <c r="KKT21" s="29"/>
      <c r="KKU21" s="29"/>
      <c r="KKV21" s="29"/>
      <c r="KKW21" s="29"/>
      <c r="KKX21" s="29"/>
      <c r="KKY21" s="29"/>
      <c r="KKZ21" s="29"/>
      <c r="KLA21" s="29"/>
      <c r="KLB21" s="29"/>
      <c r="KLC21" s="29"/>
      <c r="KLD21" s="29"/>
      <c r="KLE21" s="29"/>
      <c r="KLF21" s="29"/>
      <c r="KLG21" s="29"/>
      <c r="KLH21" s="29"/>
      <c r="KLI21" s="29"/>
      <c r="KLJ21" s="29"/>
      <c r="KLK21" s="29"/>
      <c r="KLL21" s="29"/>
      <c r="KLM21" s="29"/>
      <c r="KLN21" s="29"/>
      <c r="KLO21" s="29"/>
      <c r="KLP21" s="29"/>
      <c r="KLQ21" s="29"/>
      <c r="KLR21" s="29"/>
      <c r="KLS21" s="29"/>
      <c r="KLT21" s="29"/>
      <c r="KLU21" s="29"/>
      <c r="KLV21" s="29"/>
      <c r="KLW21" s="29"/>
      <c r="KLX21" s="29"/>
      <c r="KLY21" s="29"/>
      <c r="KLZ21" s="29"/>
      <c r="KMA21" s="29"/>
      <c r="KMB21" s="29"/>
      <c r="KMC21" s="29"/>
      <c r="KMD21" s="29"/>
      <c r="KME21" s="29"/>
      <c r="KMF21" s="29"/>
      <c r="KMG21" s="29"/>
      <c r="KMH21" s="29"/>
      <c r="KMI21" s="29"/>
      <c r="KMJ21" s="29"/>
      <c r="KMK21" s="29"/>
      <c r="KML21" s="29"/>
      <c r="KMM21" s="29"/>
      <c r="KMN21" s="29"/>
      <c r="KMO21" s="29"/>
      <c r="KMP21" s="29"/>
      <c r="KMQ21" s="29"/>
      <c r="KMR21" s="29"/>
      <c r="KMS21" s="29"/>
      <c r="KMT21" s="29"/>
      <c r="KMU21" s="29"/>
      <c r="KMV21" s="29"/>
      <c r="KMW21" s="29"/>
      <c r="KMX21" s="29"/>
      <c r="KMY21" s="29"/>
      <c r="KMZ21" s="29"/>
      <c r="KNA21" s="29"/>
      <c r="KNB21" s="29"/>
      <c r="KNC21" s="29"/>
      <c r="KND21" s="29"/>
      <c r="KNE21" s="29"/>
      <c r="KNF21" s="29"/>
      <c r="KNG21" s="29"/>
      <c r="KNH21" s="29"/>
      <c r="KNI21" s="29"/>
      <c r="KNJ21" s="29"/>
      <c r="KNK21" s="29"/>
      <c r="KNL21" s="29"/>
      <c r="KNM21" s="29"/>
      <c r="KNN21" s="29"/>
      <c r="KNO21" s="29"/>
      <c r="KNP21" s="29"/>
      <c r="KNQ21" s="29"/>
      <c r="KNR21" s="29"/>
      <c r="KNS21" s="29"/>
      <c r="KNT21" s="29"/>
      <c r="KNU21" s="29"/>
      <c r="KNV21" s="29"/>
      <c r="KNW21" s="29"/>
      <c r="KNX21" s="29"/>
      <c r="KNY21" s="29"/>
      <c r="KNZ21" s="29"/>
      <c r="KOA21" s="29"/>
      <c r="KOB21" s="29"/>
      <c r="KOC21" s="29"/>
      <c r="KOD21" s="29"/>
      <c r="KOE21" s="29"/>
      <c r="KOF21" s="29"/>
      <c r="KOG21" s="29"/>
      <c r="KOH21" s="29"/>
      <c r="KOI21" s="29"/>
      <c r="KOJ21" s="29"/>
      <c r="KOK21" s="29"/>
      <c r="KOL21" s="29"/>
      <c r="KOM21" s="29"/>
      <c r="KON21" s="29"/>
      <c r="KOO21" s="29"/>
      <c r="KOP21" s="29"/>
      <c r="KOQ21" s="29"/>
      <c r="KOR21" s="29"/>
      <c r="KOS21" s="29"/>
      <c r="KOT21" s="29"/>
      <c r="KOU21" s="29"/>
      <c r="KOV21" s="29"/>
      <c r="KOW21" s="29"/>
      <c r="KOX21" s="29"/>
      <c r="KOY21" s="29"/>
      <c r="KOZ21" s="29"/>
      <c r="KPA21" s="29"/>
      <c r="KPB21" s="29"/>
      <c r="KPC21" s="29"/>
      <c r="KPD21" s="29"/>
      <c r="KPE21" s="29"/>
      <c r="KPF21" s="29"/>
      <c r="KPG21" s="29"/>
      <c r="KPH21" s="29"/>
      <c r="KPI21" s="29"/>
      <c r="KPJ21" s="29"/>
      <c r="KPK21" s="29"/>
      <c r="KPL21" s="29"/>
      <c r="KPM21" s="29"/>
      <c r="KPN21" s="29"/>
      <c r="KPO21" s="29"/>
      <c r="KPP21" s="29"/>
      <c r="KPQ21" s="29"/>
      <c r="KPR21" s="29"/>
      <c r="KPS21" s="29"/>
      <c r="KPT21" s="29"/>
      <c r="KPU21" s="29"/>
      <c r="KPV21" s="29"/>
      <c r="KPW21" s="29"/>
      <c r="KPX21" s="29"/>
      <c r="KPY21" s="29"/>
      <c r="KPZ21" s="29"/>
      <c r="KQA21" s="29"/>
      <c r="KQB21" s="29"/>
      <c r="KQC21" s="29"/>
      <c r="KQD21" s="29"/>
      <c r="KQE21" s="29"/>
      <c r="KQF21" s="29"/>
      <c r="KQG21" s="29"/>
      <c r="KQH21" s="29"/>
      <c r="KQI21" s="29"/>
      <c r="KQJ21" s="29"/>
      <c r="KQK21" s="29"/>
      <c r="KQL21" s="29"/>
      <c r="KQM21" s="29"/>
      <c r="KQN21" s="29"/>
      <c r="KQO21" s="29"/>
      <c r="KQP21" s="29"/>
      <c r="KQQ21" s="29"/>
      <c r="KQR21" s="29"/>
      <c r="KQS21" s="29"/>
      <c r="KQT21" s="29"/>
      <c r="KQU21" s="29"/>
      <c r="KQV21" s="29"/>
      <c r="KQW21" s="29"/>
      <c r="KQX21" s="29"/>
      <c r="KQY21" s="29"/>
      <c r="KQZ21" s="29"/>
      <c r="KRA21" s="29"/>
      <c r="KRB21" s="29"/>
      <c r="KRC21" s="29"/>
      <c r="KRD21" s="29"/>
      <c r="KRE21" s="29"/>
      <c r="KRF21" s="29"/>
      <c r="KRG21" s="29"/>
      <c r="KRH21" s="29"/>
      <c r="KRI21" s="29"/>
      <c r="KRJ21" s="29"/>
      <c r="KRK21" s="29"/>
      <c r="KRL21" s="29"/>
      <c r="KRM21" s="29"/>
      <c r="KRN21" s="29"/>
      <c r="KRO21" s="29"/>
      <c r="KRP21" s="29"/>
      <c r="KRQ21" s="29"/>
      <c r="KRR21" s="29"/>
      <c r="KRS21" s="29"/>
      <c r="KRT21" s="29"/>
      <c r="KRU21" s="29"/>
      <c r="KRV21" s="29"/>
      <c r="KRW21" s="29"/>
      <c r="KRX21" s="29"/>
      <c r="KRY21" s="29"/>
      <c r="KRZ21" s="29"/>
      <c r="KSA21" s="29"/>
      <c r="KSB21" s="29"/>
      <c r="KSC21" s="29"/>
      <c r="KSD21" s="29"/>
      <c r="KSE21" s="29"/>
      <c r="KSF21" s="29"/>
      <c r="KSG21" s="29"/>
      <c r="KSH21" s="29"/>
      <c r="KSI21" s="29"/>
      <c r="KSJ21" s="29"/>
      <c r="KSK21" s="29"/>
      <c r="KSL21" s="29"/>
      <c r="KSM21" s="29"/>
      <c r="KSN21" s="29"/>
      <c r="KSO21" s="29"/>
      <c r="KSP21" s="29"/>
      <c r="KSQ21" s="29"/>
      <c r="KSR21" s="29"/>
      <c r="KSS21" s="29"/>
      <c r="KST21" s="29"/>
      <c r="KSU21" s="29"/>
      <c r="KSV21" s="29"/>
      <c r="KSW21" s="29"/>
      <c r="KSX21" s="29"/>
      <c r="KSY21" s="29"/>
      <c r="KSZ21" s="29"/>
      <c r="KTA21" s="29"/>
      <c r="KTB21" s="29"/>
      <c r="KTC21" s="29"/>
      <c r="KTD21" s="29"/>
      <c r="KTE21" s="29"/>
      <c r="KTF21" s="29"/>
      <c r="KTG21" s="29"/>
      <c r="KTH21" s="29"/>
      <c r="KTI21" s="29"/>
      <c r="KTJ21" s="29"/>
      <c r="KTK21" s="29"/>
      <c r="KTL21" s="29"/>
      <c r="KTM21" s="29"/>
      <c r="KTN21" s="29"/>
      <c r="KTO21" s="29"/>
      <c r="KTP21" s="29"/>
      <c r="KTQ21" s="29"/>
      <c r="KTR21" s="29"/>
      <c r="KTS21" s="29"/>
      <c r="KTT21" s="29"/>
      <c r="KTU21" s="29"/>
      <c r="KTV21" s="29"/>
      <c r="KTW21" s="29"/>
      <c r="KTX21" s="29"/>
      <c r="KTY21" s="29"/>
      <c r="KTZ21" s="29"/>
      <c r="KUA21" s="29"/>
      <c r="KUB21" s="29"/>
      <c r="KUC21" s="29"/>
      <c r="KUD21" s="29"/>
      <c r="KUE21" s="29"/>
      <c r="KUF21" s="29"/>
      <c r="KUG21" s="29"/>
      <c r="KUH21" s="29"/>
      <c r="KUI21" s="29"/>
      <c r="KUJ21" s="29"/>
      <c r="KUK21" s="29"/>
      <c r="KUL21" s="29"/>
      <c r="KUM21" s="29"/>
      <c r="KUN21" s="29"/>
      <c r="KUO21" s="29"/>
      <c r="KUP21" s="29"/>
      <c r="KUQ21" s="29"/>
      <c r="KUR21" s="29"/>
      <c r="KUS21" s="29"/>
      <c r="KUT21" s="29"/>
      <c r="KUU21" s="29"/>
      <c r="KUV21" s="29"/>
      <c r="KUW21" s="29"/>
      <c r="KUX21" s="29"/>
      <c r="KUY21" s="29"/>
      <c r="KUZ21" s="29"/>
      <c r="KVA21" s="29"/>
      <c r="KVB21" s="29"/>
      <c r="KVC21" s="29"/>
      <c r="KVD21" s="29"/>
      <c r="KVE21" s="29"/>
      <c r="KVF21" s="29"/>
      <c r="KVG21" s="29"/>
      <c r="KVH21" s="29"/>
      <c r="KVI21" s="29"/>
      <c r="KVJ21" s="29"/>
      <c r="KVK21" s="29"/>
      <c r="KVL21" s="29"/>
      <c r="KVM21" s="29"/>
      <c r="KVN21" s="29"/>
      <c r="KVO21" s="29"/>
      <c r="KVP21" s="29"/>
      <c r="KVQ21" s="29"/>
      <c r="KVR21" s="29"/>
      <c r="KVS21" s="29"/>
      <c r="KVT21" s="29"/>
      <c r="KVU21" s="29"/>
      <c r="KVV21" s="29"/>
      <c r="KVW21" s="29"/>
      <c r="KVX21" s="29"/>
      <c r="KVY21" s="29"/>
      <c r="KVZ21" s="29"/>
      <c r="KWA21" s="29"/>
      <c r="KWB21" s="29"/>
      <c r="KWC21" s="29"/>
      <c r="KWD21" s="29"/>
      <c r="KWE21" s="29"/>
      <c r="KWF21" s="29"/>
      <c r="KWG21" s="29"/>
      <c r="KWH21" s="29"/>
      <c r="KWI21" s="29"/>
      <c r="KWJ21" s="29"/>
      <c r="KWK21" s="29"/>
      <c r="KWL21" s="29"/>
      <c r="KWM21" s="29"/>
      <c r="KWN21" s="29"/>
      <c r="KWO21" s="29"/>
      <c r="KWP21" s="29"/>
      <c r="KWQ21" s="29"/>
      <c r="KWR21" s="29"/>
      <c r="KWS21" s="29"/>
      <c r="KWT21" s="29"/>
      <c r="KWU21" s="29"/>
      <c r="KWV21" s="29"/>
      <c r="KWW21" s="29"/>
      <c r="KWX21" s="29"/>
      <c r="KWY21" s="29"/>
      <c r="KWZ21" s="29"/>
      <c r="KXA21" s="29"/>
      <c r="KXB21" s="29"/>
      <c r="KXC21" s="29"/>
      <c r="KXD21" s="29"/>
      <c r="KXE21" s="29"/>
      <c r="KXF21" s="29"/>
      <c r="KXG21" s="29"/>
      <c r="KXH21" s="29"/>
      <c r="KXI21" s="29"/>
      <c r="KXJ21" s="29"/>
      <c r="KXK21" s="29"/>
      <c r="KXL21" s="29"/>
      <c r="KXM21" s="29"/>
      <c r="KXN21" s="29"/>
      <c r="KXO21" s="29"/>
      <c r="KXP21" s="29"/>
      <c r="KXQ21" s="29"/>
      <c r="KXR21" s="29"/>
      <c r="KXS21" s="29"/>
      <c r="KXT21" s="29"/>
      <c r="KXU21" s="29"/>
      <c r="KXV21" s="29"/>
      <c r="KXW21" s="29"/>
      <c r="KXX21" s="29"/>
      <c r="KXY21" s="29"/>
      <c r="KXZ21" s="29"/>
      <c r="KYA21" s="29"/>
      <c r="KYB21" s="29"/>
      <c r="KYC21" s="29"/>
      <c r="KYD21" s="29"/>
      <c r="KYE21" s="29"/>
      <c r="KYF21" s="29"/>
      <c r="KYG21" s="29"/>
      <c r="KYH21" s="29"/>
      <c r="KYI21" s="29"/>
      <c r="KYJ21" s="29"/>
      <c r="KYK21" s="29"/>
      <c r="KYL21" s="29"/>
      <c r="KYM21" s="29"/>
      <c r="KYN21" s="29"/>
      <c r="KYO21" s="29"/>
      <c r="KYP21" s="29"/>
      <c r="KYQ21" s="29"/>
      <c r="KYR21" s="29"/>
      <c r="KYS21" s="29"/>
      <c r="KYT21" s="29"/>
      <c r="KYU21" s="29"/>
      <c r="KYV21" s="29"/>
      <c r="KYW21" s="29"/>
      <c r="KYX21" s="29"/>
      <c r="KYY21" s="29"/>
      <c r="KYZ21" s="29"/>
      <c r="KZA21" s="29"/>
      <c r="KZB21" s="29"/>
      <c r="KZC21" s="29"/>
      <c r="KZD21" s="29"/>
      <c r="KZE21" s="29"/>
      <c r="KZF21" s="29"/>
      <c r="KZG21" s="29"/>
      <c r="KZH21" s="29"/>
      <c r="KZI21" s="29"/>
      <c r="KZJ21" s="29"/>
      <c r="KZK21" s="29"/>
      <c r="KZL21" s="29"/>
      <c r="KZM21" s="29"/>
      <c r="KZN21" s="29"/>
      <c r="KZO21" s="29"/>
      <c r="KZP21" s="29"/>
      <c r="KZQ21" s="29"/>
      <c r="KZR21" s="29"/>
      <c r="KZS21" s="29"/>
      <c r="KZT21" s="29"/>
      <c r="KZU21" s="29"/>
      <c r="KZV21" s="29"/>
      <c r="KZW21" s="29"/>
      <c r="KZX21" s="29"/>
      <c r="KZY21" s="29"/>
      <c r="KZZ21" s="29"/>
      <c r="LAA21" s="29"/>
      <c r="LAB21" s="29"/>
      <c r="LAC21" s="29"/>
      <c r="LAD21" s="29"/>
      <c r="LAE21" s="29"/>
      <c r="LAF21" s="29"/>
      <c r="LAG21" s="29"/>
      <c r="LAH21" s="29"/>
      <c r="LAI21" s="29"/>
      <c r="LAJ21" s="29"/>
      <c r="LAK21" s="29"/>
      <c r="LAL21" s="29"/>
      <c r="LAM21" s="29"/>
      <c r="LAN21" s="29"/>
      <c r="LAO21" s="29"/>
      <c r="LAP21" s="29"/>
      <c r="LAQ21" s="29"/>
      <c r="LAR21" s="29"/>
      <c r="LAS21" s="29"/>
      <c r="LAT21" s="29"/>
      <c r="LAU21" s="29"/>
      <c r="LAV21" s="29"/>
      <c r="LAW21" s="29"/>
      <c r="LAX21" s="29"/>
      <c r="LAY21" s="29"/>
      <c r="LAZ21" s="29"/>
      <c r="LBA21" s="29"/>
      <c r="LBB21" s="29"/>
      <c r="LBC21" s="29"/>
      <c r="LBD21" s="29"/>
      <c r="LBE21" s="29"/>
      <c r="LBF21" s="29"/>
      <c r="LBG21" s="29"/>
      <c r="LBH21" s="29"/>
      <c r="LBI21" s="29"/>
      <c r="LBJ21" s="29"/>
      <c r="LBK21" s="29"/>
      <c r="LBL21" s="29"/>
      <c r="LBM21" s="29"/>
      <c r="LBN21" s="29"/>
      <c r="LBO21" s="29"/>
      <c r="LBP21" s="29"/>
      <c r="LBQ21" s="29"/>
      <c r="LBR21" s="29"/>
      <c r="LBS21" s="29"/>
      <c r="LBT21" s="29"/>
      <c r="LBU21" s="29"/>
      <c r="LBV21" s="29"/>
      <c r="LBW21" s="29"/>
      <c r="LBX21" s="29"/>
      <c r="LBY21" s="29"/>
      <c r="LBZ21" s="29"/>
      <c r="LCA21" s="29"/>
      <c r="LCB21" s="29"/>
      <c r="LCC21" s="29"/>
      <c r="LCD21" s="29"/>
      <c r="LCE21" s="29"/>
      <c r="LCF21" s="29"/>
      <c r="LCG21" s="29"/>
      <c r="LCH21" s="29"/>
      <c r="LCI21" s="29"/>
      <c r="LCJ21" s="29"/>
      <c r="LCK21" s="29"/>
      <c r="LCL21" s="29"/>
      <c r="LCM21" s="29"/>
      <c r="LCN21" s="29"/>
      <c r="LCO21" s="29"/>
      <c r="LCP21" s="29"/>
      <c r="LCQ21" s="29"/>
      <c r="LCR21" s="29"/>
      <c r="LCS21" s="29"/>
      <c r="LCT21" s="29"/>
      <c r="LCU21" s="29"/>
      <c r="LCV21" s="29"/>
      <c r="LCW21" s="29"/>
      <c r="LCX21" s="29"/>
      <c r="LCY21" s="29"/>
      <c r="LCZ21" s="29"/>
      <c r="LDA21" s="29"/>
      <c r="LDB21" s="29"/>
      <c r="LDC21" s="29"/>
      <c r="LDD21" s="29"/>
      <c r="LDE21" s="29"/>
      <c r="LDF21" s="29"/>
      <c r="LDG21" s="29"/>
      <c r="LDH21" s="29"/>
      <c r="LDI21" s="29"/>
      <c r="LDJ21" s="29"/>
      <c r="LDK21" s="29"/>
      <c r="LDL21" s="29"/>
      <c r="LDM21" s="29"/>
      <c r="LDN21" s="29"/>
      <c r="LDO21" s="29"/>
      <c r="LDP21" s="29"/>
      <c r="LDQ21" s="29"/>
      <c r="LDR21" s="29"/>
      <c r="LDS21" s="29"/>
      <c r="LDT21" s="29"/>
      <c r="LDU21" s="29"/>
      <c r="LDV21" s="29"/>
      <c r="LDW21" s="29"/>
      <c r="LDX21" s="29"/>
      <c r="LDY21" s="29"/>
      <c r="LDZ21" s="29"/>
      <c r="LEA21" s="29"/>
      <c r="LEB21" s="29"/>
      <c r="LEC21" s="29"/>
      <c r="LED21" s="29"/>
      <c r="LEE21" s="29"/>
      <c r="LEF21" s="29"/>
      <c r="LEG21" s="29"/>
      <c r="LEH21" s="29"/>
      <c r="LEI21" s="29"/>
      <c r="LEJ21" s="29"/>
      <c r="LEK21" s="29"/>
      <c r="LEL21" s="29"/>
      <c r="LEM21" s="29"/>
      <c r="LEN21" s="29"/>
      <c r="LEO21" s="29"/>
      <c r="LEP21" s="29"/>
      <c r="LEQ21" s="29"/>
      <c r="LER21" s="29"/>
      <c r="LES21" s="29"/>
      <c r="LET21" s="29"/>
      <c r="LEU21" s="29"/>
      <c r="LEV21" s="29"/>
      <c r="LEW21" s="29"/>
      <c r="LEX21" s="29"/>
      <c r="LEY21" s="29"/>
      <c r="LEZ21" s="29"/>
      <c r="LFA21" s="29"/>
      <c r="LFB21" s="29"/>
      <c r="LFC21" s="29"/>
      <c r="LFD21" s="29"/>
      <c r="LFE21" s="29"/>
      <c r="LFF21" s="29"/>
      <c r="LFG21" s="29"/>
      <c r="LFH21" s="29"/>
      <c r="LFI21" s="29"/>
      <c r="LFJ21" s="29"/>
      <c r="LFK21" s="29"/>
      <c r="LFL21" s="29"/>
      <c r="LFM21" s="29"/>
      <c r="LFN21" s="29"/>
      <c r="LFO21" s="29"/>
      <c r="LFP21" s="29"/>
      <c r="LFQ21" s="29"/>
      <c r="LFR21" s="29"/>
      <c r="LFS21" s="29"/>
      <c r="LFT21" s="29"/>
      <c r="LFU21" s="29"/>
      <c r="LFV21" s="29"/>
      <c r="LFW21" s="29"/>
      <c r="LFX21" s="29"/>
      <c r="LFY21" s="29"/>
      <c r="LFZ21" s="29"/>
      <c r="LGA21" s="29"/>
      <c r="LGB21" s="29"/>
      <c r="LGC21" s="29"/>
      <c r="LGD21" s="29"/>
      <c r="LGE21" s="29"/>
      <c r="LGF21" s="29"/>
      <c r="LGG21" s="29"/>
      <c r="LGH21" s="29"/>
      <c r="LGI21" s="29"/>
      <c r="LGJ21" s="29"/>
      <c r="LGK21" s="29"/>
      <c r="LGL21" s="29"/>
      <c r="LGM21" s="29"/>
      <c r="LGN21" s="29"/>
      <c r="LGO21" s="29"/>
      <c r="LGP21" s="29"/>
      <c r="LGQ21" s="29"/>
      <c r="LGR21" s="29"/>
      <c r="LGS21" s="29"/>
      <c r="LGT21" s="29"/>
      <c r="LGU21" s="29"/>
      <c r="LGV21" s="29"/>
      <c r="LGW21" s="29"/>
      <c r="LGX21" s="29"/>
      <c r="LGY21" s="29"/>
      <c r="LGZ21" s="29"/>
      <c r="LHA21" s="29"/>
      <c r="LHB21" s="29"/>
      <c r="LHC21" s="29"/>
      <c r="LHD21" s="29"/>
      <c r="LHE21" s="29"/>
      <c r="LHF21" s="29"/>
      <c r="LHG21" s="29"/>
      <c r="LHH21" s="29"/>
      <c r="LHI21" s="29"/>
      <c r="LHJ21" s="29"/>
      <c r="LHK21" s="29"/>
      <c r="LHL21" s="29"/>
      <c r="LHM21" s="29"/>
      <c r="LHN21" s="29"/>
      <c r="LHO21" s="29"/>
      <c r="LHP21" s="29"/>
      <c r="LHQ21" s="29"/>
      <c r="LHR21" s="29"/>
      <c r="LHS21" s="29"/>
      <c r="LHT21" s="29"/>
      <c r="LHU21" s="29"/>
      <c r="LHV21" s="29"/>
      <c r="LHW21" s="29"/>
      <c r="LHX21" s="29"/>
      <c r="LHY21" s="29"/>
      <c r="LHZ21" s="29"/>
      <c r="LIA21" s="29"/>
      <c r="LIB21" s="29"/>
      <c r="LIC21" s="29"/>
      <c r="LID21" s="29"/>
      <c r="LIE21" s="29"/>
      <c r="LIF21" s="29"/>
      <c r="LIG21" s="29"/>
      <c r="LIH21" s="29"/>
      <c r="LII21" s="29"/>
      <c r="LIJ21" s="29"/>
      <c r="LIK21" s="29"/>
      <c r="LIL21" s="29"/>
      <c r="LIM21" s="29"/>
      <c r="LIN21" s="29"/>
      <c r="LIO21" s="29"/>
      <c r="LIP21" s="29"/>
      <c r="LIQ21" s="29"/>
      <c r="LIR21" s="29"/>
      <c r="LIS21" s="29"/>
      <c r="LIT21" s="29"/>
      <c r="LIU21" s="29"/>
      <c r="LIV21" s="29"/>
      <c r="LIW21" s="29"/>
      <c r="LIX21" s="29"/>
      <c r="LIY21" s="29"/>
      <c r="LIZ21" s="29"/>
      <c r="LJA21" s="29"/>
      <c r="LJB21" s="29"/>
      <c r="LJC21" s="29"/>
      <c r="LJD21" s="29"/>
      <c r="LJE21" s="29"/>
      <c r="LJF21" s="29"/>
      <c r="LJG21" s="29"/>
      <c r="LJH21" s="29"/>
      <c r="LJI21" s="29"/>
      <c r="LJJ21" s="29"/>
      <c r="LJK21" s="29"/>
      <c r="LJL21" s="29"/>
      <c r="LJM21" s="29"/>
      <c r="LJN21" s="29"/>
      <c r="LJO21" s="29"/>
      <c r="LJP21" s="29"/>
      <c r="LJQ21" s="29"/>
      <c r="LJR21" s="29"/>
      <c r="LJS21" s="29"/>
      <c r="LJT21" s="29"/>
      <c r="LJU21" s="29"/>
      <c r="LJV21" s="29"/>
      <c r="LJW21" s="29"/>
      <c r="LJX21" s="29"/>
      <c r="LJY21" s="29"/>
      <c r="LJZ21" s="29"/>
      <c r="LKA21" s="29"/>
      <c r="LKB21" s="29"/>
      <c r="LKC21" s="29"/>
      <c r="LKD21" s="29"/>
      <c r="LKE21" s="29"/>
      <c r="LKF21" s="29"/>
      <c r="LKG21" s="29"/>
      <c r="LKH21" s="29"/>
      <c r="LKI21" s="29"/>
      <c r="LKJ21" s="29"/>
      <c r="LKK21" s="29"/>
      <c r="LKL21" s="29"/>
      <c r="LKM21" s="29"/>
      <c r="LKN21" s="29"/>
      <c r="LKO21" s="29"/>
      <c r="LKP21" s="29"/>
      <c r="LKQ21" s="29"/>
      <c r="LKR21" s="29"/>
      <c r="LKS21" s="29"/>
      <c r="LKT21" s="29"/>
      <c r="LKU21" s="29"/>
      <c r="LKV21" s="29"/>
      <c r="LKW21" s="29"/>
      <c r="LKX21" s="29"/>
      <c r="LKY21" s="29"/>
      <c r="LKZ21" s="29"/>
      <c r="LLA21" s="29"/>
      <c r="LLB21" s="29"/>
      <c r="LLC21" s="29"/>
      <c r="LLD21" s="29"/>
      <c r="LLE21" s="29"/>
      <c r="LLF21" s="29"/>
      <c r="LLG21" s="29"/>
      <c r="LLH21" s="29"/>
      <c r="LLI21" s="29"/>
      <c r="LLJ21" s="29"/>
      <c r="LLK21" s="29"/>
      <c r="LLL21" s="29"/>
      <c r="LLM21" s="29"/>
      <c r="LLN21" s="29"/>
      <c r="LLO21" s="29"/>
      <c r="LLP21" s="29"/>
      <c r="LLQ21" s="29"/>
      <c r="LLR21" s="29"/>
      <c r="LLS21" s="29"/>
      <c r="LLT21" s="29"/>
      <c r="LLU21" s="29"/>
      <c r="LLV21" s="29"/>
      <c r="LLW21" s="29"/>
      <c r="LLX21" s="29"/>
      <c r="LLY21" s="29"/>
      <c r="LLZ21" s="29"/>
      <c r="LMA21" s="29"/>
      <c r="LMB21" s="29"/>
      <c r="LMC21" s="29"/>
      <c r="LMD21" s="29"/>
      <c r="LME21" s="29"/>
      <c r="LMF21" s="29"/>
      <c r="LMG21" s="29"/>
      <c r="LMH21" s="29"/>
      <c r="LMI21" s="29"/>
      <c r="LMJ21" s="29"/>
      <c r="LMK21" s="29"/>
      <c r="LML21" s="29"/>
      <c r="LMM21" s="29"/>
      <c r="LMN21" s="29"/>
      <c r="LMO21" s="29"/>
      <c r="LMP21" s="29"/>
      <c r="LMQ21" s="29"/>
      <c r="LMR21" s="29"/>
      <c r="LMS21" s="29"/>
      <c r="LMT21" s="29"/>
      <c r="LMU21" s="29"/>
      <c r="LMV21" s="29"/>
      <c r="LMW21" s="29"/>
      <c r="LMX21" s="29"/>
      <c r="LMY21" s="29"/>
      <c r="LMZ21" s="29"/>
      <c r="LNA21" s="29"/>
      <c r="LNB21" s="29"/>
      <c r="LNC21" s="29"/>
      <c r="LND21" s="29"/>
      <c r="LNE21" s="29"/>
      <c r="LNF21" s="29"/>
      <c r="LNG21" s="29"/>
      <c r="LNH21" s="29"/>
      <c r="LNI21" s="29"/>
      <c r="LNJ21" s="29"/>
      <c r="LNK21" s="29"/>
      <c r="LNL21" s="29"/>
      <c r="LNM21" s="29"/>
      <c r="LNN21" s="29"/>
      <c r="LNO21" s="29"/>
      <c r="LNP21" s="29"/>
      <c r="LNQ21" s="29"/>
      <c r="LNR21" s="29"/>
      <c r="LNS21" s="29"/>
      <c r="LNT21" s="29"/>
      <c r="LNU21" s="29"/>
      <c r="LNV21" s="29"/>
      <c r="LNW21" s="29"/>
      <c r="LNX21" s="29"/>
      <c r="LNY21" s="29"/>
      <c r="LNZ21" s="29"/>
      <c r="LOA21" s="29"/>
      <c r="LOB21" s="29"/>
      <c r="LOC21" s="29"/>
      <c r="LOD21" s="29"/>
      <c r="LOE21" s="29"/>
      <c r="LOF21" s="29"/>
      <c r="LOG21" s="29"/>
      <c r="LOH21" s="29"/>
      <c r="LOI21" s="29"/>
      <c r="LOJ21" s="29"/>
      <c r="LOK21" s="29"/>
      <c r="LOL21" s="29"/>
      <c r="LOM21" s="29"/>
      <c r="LON21" s="29"/>
      <c r="LOO21" s="29"/>
      <c r="LOP21" s="29"/>
      <c r="LOQ21" s="29"/>
      <c r="LOR21" s="29"/>
      <c r="LOS21" s="29"/>
      <c r="LOT21" s="29"/>
      <c r="LOU21" s="29"/>
      <c r="LOV21" s="29"/>
      <c r="LOW21" s="29"/>
      <c r="LOX21" s="29"/>
      <c r="LOY21" s="29"/>
      <c r="LOZ21" s="29"/>
      <c r="LPA21" s="29"/>
      <c r="LPB21" s="29"/>
      <c r="LPC21" s="29"/>
      <c r="LPD21" s="29"/>
      <c r="LPE21" s="29"/>
      <c r="LPF21" s="29"/>
      <c r="LPG21" s="29"/>
      <c r="LPH21" s="29"/>
      <c r="LPI21" s="29"/>
      <c r="LPJ21" s="29"/>
      <c r="LPK21" s="29"/>
      <c r="LPL21" s="29"/>
      <c r="LPM21" s="29"/>
      <c r="LPN21" s="29"/>
      <c r="LPO21" s="29"/>
      <c r="LPP21" s="29"/>
      <c r="LPQ21" s="29"/>
      <c r="LPR21" s="29"/>
      <c r="LPS21" s="29"/>
      <c r="LPT21" s="29"/>
      <c r="LPU21" s="29"/>
      <c r="LPV21" s="29"/>
      <c r="LPW21" s="29"/>
      <c r="LPX21" s="29"/>
      <c r="LPY21" s="29"/>
      <c r="LPZ21" s="29"/>
      <c r="LQA21" s="29"/>
      <c r="LQB21" s="29"/>
      <c r="LQC21" s="29"/>
      <c r="LQD21" s="29"/>
      <c r="LQE21" s="29"/>
      <c r="LQF21" s="29"/>
      <c r="LQG21" s="29"/>
      <c r="LQH21" s="29"/>
      <c r="LQI21" s="29"/>
      <c r="LQJ21" s="29"/>
      <c r="LQK21" s="29"/>
      <c r="LQL21" s="29"/>
      <c r="LQM21" s="29"/>
      <c r="LQN21" s="29"/>
      <c r="LQO21" s="29"/>
      <c r="LQP21" s="29"/>
      <c r="LQQ21" s="29"/>
      <c r="LQR21" s="29"/>
      <c r="LQS21" s="29"/>
      <c r="LQT21" s="29"/>
      <c r="LQU21" s="29"/>
      <c r="LQV21" s="29"/>
      <c r="LQW21" s="29"/>
      <c r="LQX21" s="29"/>
      <c r="LQY21" s="29"/>
      <c r="LQZ21" s="29"/>
      <c r="LRA21" s="29"/>
      <c r="LRB21" s="29"/>
      <c r="LRC21" s="29"/>
      <c r="LRD21" s="29"/>
      <c r="LRE21" s="29"/>
      <c r="LRF21" s="29"/>
      <c r="LRG21" s="29"/>
      <c r="LRH21" s="29"/>
      <c r="LRI21" s="29"/>
      <c r="LRJ21" s="29"/>
      <c r="LRK21" s="29"/>
      <c r="LRL21" s="29"/>
      <c r="LRM21" s="29"/>
      <c r="LRN21" s="29"/>
      <c r="LRO21" s="29"/>
      <c r="LRP21" s="29"/>
      <c r="LRQ21" s="29"/>
      <c r="LRR21" s="29"/>
      <c r="LRS21" s="29"/>
      <c r="LRT21" s="29"/>
      <c r="LRU21" s="29"/>
      <c r="LRV21" s="29"/>
      <c r="LRW21" s="29"/>
      <c r="LRX21" s="29"/>
      <c r="LRY21" s="29"/>
      <c r="LRZ21" s="29"/>
      <c r="LSA21" s="29"/>
      <c r="LSB21" s="29"/>
      <c r="LSC21" s="29"/>
      <c r="LSD21" s="29"/>
      <c r="LSE21" s="29"/>
      <c r="LSF21" s="29"/>
      <c r="LSG21" s="29"/>
      <c r="LSH21" s="29"/>
      <c r="LSI21" s="29"/>
      <c r="LSJ21" s="29"/>
      <c r="LSK21" s="29"/>
      <c r="LSL21" s="29"/>
      <c r="LSM21" s="29"/>
      <c r="LSN21" s="29"/>
      <c r="LSO21" s="29"/>
      <c r="LSP21" s="29"/>
      <c r="LSQ21" s="29"/>
      <c r="LSR21" s="29"/>
      <c r="LSS21" s="29"/>
      <c r="LST21" s="29"/>
      <c r="LSU21" s="29"/>
      <c r="LSV21" s="29"/>
      <c r="LSW21" s="29"/>
      <c r="LSX21" s="29"/>
      <c r="LSY21" s="29"/>
      <c r="LSZ21" s="29"/>
      <c r="LTA21" s="29"/>
      <c r="LTB21" s="29"/>
      <c r="LTC21" s="29"/>
      <c r="LTD21" s="29"/>
      <c r="LTE21" s="29"/>
      <c r="LTF21" s="29"/>
      <c r="LTG21" s="29"/>
      <c r="LTH21" s="29"/>
      <c r="LTI21" s="29"/>
      <c r="LTJ21" s="29"/>
      <c r="LTK21" s="29"/>
      <c r="LTL21" s="29"/>
      <c r="LTM21" s="29"/>
      <c r="LTN21" s="29"/>
      <c r="LTO21" s="29"/>
      <c r="LTP21" s="29"/>
      <c r="LTQ21" s="29"/>
      <c r="LTR21" s="29"/>
      <c r="LTS21" s="29"/>
      <c r="LTT21" s="29"/>
      <c r="LTU21" s="29"/>
      <c r="LTV21" s="29"/>
      <c r="LTW21" s="29"/>
      <c r="LTX21" s="29"/>
      <c r="LTY21" s="29"/>
      <c r="LTZ21" s="29"/>
      <c r="LUA21" s="29"/>
      <c r="LUB21" s="29"/>
      <c r="LUC21" s="29"/>
      <c r="LUD21" s="29"/>
      <c r="LUE21" s="29"/>
      <c r="LUF21" s="29"/>
      <c r="LUG21" s="29"/>
      <c r="LUH21" s="29"/>
      <c r="LUI21" s="29"/>
      <c r="LUJ21" s="29"/>
      <c r="LUK21" s="29"/>
      <c r="LUL21" s="29"/>
      <c r="LUM21" s="29"/>
      <c r="LUN21" s="29"/>
      <c r="LUO21" s="29"/>
      <c r="LUP21" s="29"/>
      <c r="LUQ21" s="29"/>
      <c r="LUR21" s="29"/>
      <c r="LUS21" s="29"/>
      <c r="LUT21" s="29"/>
      <c r="LUU21" s="29"/>
      <c r="LUV21" s="29"/>
      <c r="LUW21" s="29"/>
      <c r="LUX21" s="29"/>
      <c r="LUY21" s="29"/>
      <c r="LUZ21" s="29"/>
      <c r="LVA21" s="29"/>
      <c r="LVB21" s="29"/>
      <c r="LVC21" s="29"/>
      <c r="LVD21" s="29"/>
      <c r="LVE21" s="29"/>
      <c r="LVF21" s="29"/>
      <c r="LVG21" s="29"/>
      <c r="LVH21" s="29"/>
      <c r="LVI21" s="29"/>
      <c r="LVJ21" s="29"/>
      <c r="LVK21" s="29"/>
      <c r="LVL21" s="29"/>
      <c r="LVM21" s="29"/>
      <c r="LVN21" s="29"/>
      <c r="LVO21" s="29"/>
      <c r="LVP21" s="29"/>
      <c r="LVQ21" s="29"/>
      <c r="LVR21" s="29"/>
      <c r="LVS21" s="29"/>
      <c r="LVT21" s="29"/>
      <c r="LVU21" s="29"/>
      <c r="LVV21" s="29"/>
      <c r="LVW21" s="29"/>
      <c r="LVX21" s="29"/>
      <c r="LVY21" s="29"/>
      <c r="LVZ21" s="29"/>
      <c r="LWA21" s="29"/>
      <c r="LWB21" s="29"/>
      <c r="LWC21" s="29"/>
      <c r="LWD21" s="29"/>
      <c r="LWE21" s="29"/>
      <c r="LWF21" s="29"/>
      <c r="LWG21" s="29"/>
      <c r="LWH21" s="29"/>
      <c r="LWI21" s="29"/>
      <c r="LWJ21" s="29"/>
      <c r="LWK21" s="29"/>
      <c r="LWL21" s="29"/>
      <c r="LWM21" s="29"/>
      <c r="LWN21" s="29"/>
      <c r="LWO21" s="29"/>
      <c r="LWP21" s="29"/>
      <c r="LWQ21" s="29"/>
      <c r="LWR21" s="29"/>
      <c r="LWS21" s="29"/>
      <c r="LWT21" s="29"/>
      <c r="LWU21" s="29"/>
      <c r="LWV21" s="29"/>
      <c r="LWW21" s="29"/>
      <c r="LWX21" s="29"/>
      <c r="LWY21" s="29"/>
      <c r="LWZ21" s="29"/>
      <c r="LXA21" s="29"/>
      <c r="LXB21" s="29"/>
      <c r="LXC21" s="29"/>
      <c r="LXD21" s="29"/>
      <c r="LXE21" s="29"/>
      <c r="LXF21" s="29"/>
      <c r="LXG21" s="29"/>
      <c r="LXH21" s="29"/>
      <c r="LXI21" s="29"/>
      <c r="LXJ21" s="29"/>
      <c r="LXK21" s="29"/>
      <c r="LXL21" s="29"/>
      <c r="LXM21" s="29"/>
      <c r="LXN21" s="29"/>
      <c r="LXO21" s="29"/>
      <c r="LXP21" s="29"/>
      <c r="LXQ21" s="29"/>
      <c r="LXR21" s="29"/>
      <c r="LXS21" s="29"/>
      <c r="LXT21" s="29"/>
      <c r="LXU21" s="29"/>
      <c r="LXV21" s="29"/>
      <c r="LXW21" s="29"/>
      <c r="LXX21" s="29"/>
      <c r="LXY21" s="29"/>
      <c r="LXZ21" s="29"/>
      <c r="LYA21" s="29"/>
      <c r="LYB21" s="29"/>
      <c r="LYC21" s="29"/>
      <c r="LYD21" s="29"/>
      <c r="LYE21" s="29"/>
      <c r="LYF21" s="29"/>
      <c r="LYG21" s="29"/>
      <c r="LYH21" s="29"/>
      <c r="LYI21" s="29"/>
      <c r="LYJ21" s="29"/>
      <c r="LYK21" s="29"/>
      <c r="LYL21" s="29"/>
      <c r="LYM21" s="29"/>
      <c r="LYN21" s="29"/>
      <c r="LYO21" s="29"/>
      <c r="LYP21" s="29"/>
      <c r="LYQ21" s="29"/>
      <c r="LYR21" s="29"/>
      <c r="LYS21" s="29"/>
      <c r="LYT21" s="29"/>
      <c r="LYU21" s="29"/>
      <c r="LYV21" s="29"/>
      <c r="LYW21" s="29"/>
      <c r="LYX21" s="29"/>
      <c r="LYY21" s="29"/>
      <c r="LYZ21" s="29"/>
      <c r="LZA21" s="29"/>
      <c r="LZB21" s="29"/>
      <c r="LZC21" s="29"/>
      <c r="LZD21" s="29"/>
      <c r="LZE21" s="29"/>
      <c r="LZF21" s="29"/>
      <c r="LZG21" s="29"/>
      <c r="LZH21" s="29"/>
      <c r="LZI21" s="29"/>
      <c r="LZJ21" s="29"/>
      <c r="LZK21" s="29"/>
      <c r="LZL21" s="29"/>
      <c r="LZM21" s="29"/>
      <c r="LZN21" s="29"/>
      <c r="LZO21" s="29"/>
      <c r="LZP21" s="29"/>
      <c r="LZQ21" s="29"/>
      <c r="LZR21" s="29"/>
      <c r="LZS21" s="29"/>
      <c r="LZT21" s="29"/>
      <c r="LZU21" s="29"/>
      <c r="LZV21" s="29"/>
      <c r="LZW21" s="29"/>
      <c r="LZX21" s="29"/>
      <c r="LZY21" s="29"/>
      <c r="LZZ21" s="29"/>
      <c r="MAA21" s="29"/>
      <c r="MAB21" s="29"/>
      <c r="MAC21" s="29"/>
      <c r="MAD21" s="29"/>
      <c r="MAE21" s="29"/>
      <c r="MAF21" s="29"/>
      <c r="MAG21" s="29"/>
      <c r="MAH21" s="29"/>
      <c r="MAI21" s="29"/>
      <c r="MAJ21" s="29"/>
      <c r="MAK21" s="29"/>
      <c r="MAL21" s="29"/>
      <c r="MAM21" s="29"/>
      <c r="MAN21" s="29"/>
      <c r="MAO21" s="29"/>
      <c r="MAP21" s="29"/>
      <c r="MAQ21" s="29"/>
      <c r="MAR21" s="29"/>
      <c r="MAS21" s="29"/>
      <c r="MAT21" s="29"/>
      <c r="MAU21" s="29"/>
      <c r="MAV21" s="29"/>
      <c r="MAW21" s="29"/>
      <c r="MAX21" s="29"/>
      <c r="MAY21" s="29"/>
      <c r="MAZ21" s="29"/>
      <c r="MBA21" s="29"/>
      <c r="MBB21" s="29"/>
      <c r="MBC21" s="29"/>
      <c r="MBD21" s="29"/>
      <c r="MBE21" s="29"/>
      <c r="MBF21" s="29"/>
      <c r="MBG21" s="29"/>
      <c r="MBH21" s="29"/>
      <c r="MBI21" s="29"/>
      <c r="MBJ21" s="29"/>
      <c r="MBK21" s="29"/>
      <c r="MBL21" s="29"/>
      <c r="MBM21" s="29"/>
      <c r="MBN21" s="29"/>
      <c r="MBO21" s="29"/>
      <c r="MBP21" s="29"/>
      <c r="MBQ21" s="29"/>
      <c r="MBR21" s="29"/>
      <c r="MBS21" s="29"/>
      <c r="MBT21" s="29"/>
      <c r="MBU21" s="29"/>
      <c r="MBV21" s="29"/>
      <c r="MBW21" s="29"/>
      <c r="MBX21" s="29"/>
      <c r="MBY21" s="29"/>
      <c r="MBZ21" s="29"/>
      <c r="MCA21" s="29"/>
      <c r="MCB21" s="29"/>
      <c r="MCC21" s="29"/>
      <c r="MCD21" s="29"/>
      <c r="MCE21" s="29"/>
      <c r="MCF21" s="29"/>
      <c r="MCG21" s="29"/>
      <c r="MCH21" s="29"/>
      <c r="MCI21" s="29"/>
      <c r="MCJ21" s="29"/>
      <c r="MCK21" s="29"/>
      <c r="MCL21" s="29"/>
      <c r="MCM21" s="29"/>
      <c r="MCN21" s="29"/>
      <c r="MCO21" s="29"/>
      <c r="MCP21" s="29"/>
      <c r="MCQ21" s="29"/>
      <c r="MCR21" s="29"/>
      <c r="MCS21" s="29"/>
      <c r="MCT21" s="29"/>
      <c r="MCU21" s="29"/>
      <c r="MCV21" s="29"/>
      <c r="MCW21" s="29"/>
      <c r="MCX21" s="29"/>
      <c r="MCY21" s="29"/>
      <c r="MCZ21" s="29"/>
      <c r="MDA21" s="29"/>
      <c r="MDB21" s="29"/>
      <c r="MDC21" s="29"/>
      <c r="MDD21" s="29"/>
      <c r="MDE21" s="29"/>
      <c r="MDF21" s="29"/>
      <c r="MDG21" s="29"/>
      <c r="MDH21" s="29"/>
      <c r="MDI21" s="29"/>
      <c r="MDJ21" s="29"/>
      <c r="MDK21" s="29"/>
      <c r="MDL21" s="29"/>
      <c r="MDM21" s="29"/>
      <c r="MDN21" s="29"/>
      <c r="MDO21" s="29"/>
      <c r="MDP21" s="29"/>
      <c r="MDQ21" s="29"/>
      <c r="MDR21" s="29"/>
      <c r="MDS21" s="29"/>
      <c r="MDT21" s="29"/>
      <c r="MDU21" s="29"/>
      <c r="MDV21" s="29"/>
      <c r="MDW21" s="29"/>
      <c r="MDX21" s="29"/>
      <c r="MDY21" s="29"/>
      <c r="MDZ21" s="29"/>
      <c r="MEA21" s="29"/>
      <c r="MEB21" s="29"/>
      <c r="MEC21" s="29"/>
      <c r="MED21" s="29"/>
      <c r="MEE21" s="29"/>
      <c r="MEF21" s="29"/>
      <c r="MEG21" s="29"/>
      <c r="MEH21" s="29"/>
      <c r="MEI21" s="29"/>
      <c r="MEJ21" s="29"/>
      <c r="MEK21" s="29"/>
      <c r="MEL21" s="29"/>
      <c r="MEM21" s="29"/>
      <c r="MEN21" s="29"/>
      <c r="MEO21" s="29"/>
      <c r="MEP21" s="29"/>
      <c r="MEQ21" s="29"/>
      <c r="MER21" s="29"/>
      <c r="MES21" s="29"/>
      <c r="MET21" s="29"/>
      <c r="MEU21" s="29"/>
      <c r="MEV21" s="29"/>
      <c r="MEW21" s="29"/>
      <c r="MEX21" s="29"/>
      <c r="MEY21" s="29"/>
      <c r="MEZ21" s="29"/>
      <c r="MFA21" s="29"/>
      <c r="MFB21" s="29"/>
      <c r="MFC21" s="29"/>
      <c r="MFD21" s="29"/>
      <c r="MFE21" s="29"/>
      <c r="MFF21" s="29"/>
      <c r="MFG21" s="29"/>
      <c r="MFH21" s="29"/>
      <c r="MFI21" s="29"/>
      <c r="MFJ21" s="29"/>
      <c r="MFK21" s="29"/>
      <c r="MFL21" s="29"/>
      <c r="MFM21" s="29"/>
      <c r="MFN21" s="29"/>
      <c r="MFO21" s="29"/>
      <c r="MFP21" s="29"/>
      <c r="MFQ21" s="29"/>
      <c r="MFR21" s="29"/>
      <c r="MFS21" s="29"/>
      <c r="MFT21" s="29"/>
      <c r="MFU21" s="29"/>
      <c r="MFV21" s="29"/>
      <c r="MFW21" s="29"/>
      <c r="MFX21" s="29"/>
      <c r="MFY21" s="29"/>
      <c r="MFZ21" s="29"/>
      <c r="MGA21" s="29"/>
      <c r="MGB21" s="29"/>
      <c r="MGC21" s="29"/>
      <c r="MGD21" s="29"/>
      <c r="MGE21" s="29"/>
      <c r="MGF21" s="29"/>
      <c r="MGG21" s="29"/>
      <c r="MGH21" s="29"/>
      <c r="MGI21" s="29"/>
      <c r="MGJ21" s="29"/>
      <c r="MGK21" s="29"/>
      <c r="MGL21" s="29"/>
      <c r="MGM21" s="29"/>
      <c r="MGN21" s="29"/>
      <c r="MGO21" s="29"/>
      <c r="MGP21" s="29"/>
      <c r="MGQ21" s="29"/>
      <c r="MGR21" s="29"/>
      <c r="MGS21" s="29"/>
      <c r="MGT21" s="29"/>
      <c r="MGU21" s="29"/>
      <c r="MGV21" s="29"/>
      <c r="MGW21" s="29"/>
      <c r="MGX21" s="29"/>
      <c r="MGY21" s="29"/>
      <c r="MGZ21" s="29"/>
      <c r="MHA21" s="29"/>
      <c r="MHB21" s="29"/>
      <c r="MHC21" s="29"/>
      <c r="MHD21" s="29"/>
      <c r="MHE21" s="29"/>
      <c r="MHF21" s="29"/>
      <c r="MHG21" s="29"/>
      <c r="MHH21" s="29"/>
      <c r="MHI21" s="29"/>
      <c r="MHJ21" s="29"/>
      <c r="MHK21" s="29"/>
      <c r="MHL21" s="29"/>
      <c r="MHM21" s="29"/>
      <c r="MHN21" s="29"/>
      <c r="MHO21" s="29"/>
      <c r="MHP21" s="29"/>
      <c r="MHQ21" s="29"/>
      <c r="MHR21" s="29"/>
      <c r="MHS21" s="29"/>
      <c r="MHT21" s="29"/>
      <c r="MHU21" s="29"/>
      <c r="MHV21" s="29"/>
      <c r="MHW21" s="29"/>
      <c r="MHX21" s="29"/>
      <c r="MHY21" s="29"/>
      <c r="MHZ21" s="29"/>
      <c r="MIA21" s="29"/>
      <c r="MIB21" s="29"/>
      <c r="MIC21" s="29"/>
      <c r="MID21" s="29"/>
      <c r="MIE21" s="29"/>
      <c r="MIF21" s="29"/>
      <c r="MIG21" s="29"/>
      <c r="MIH21" s="29"/>
      <c r="MII21" s="29"/>
      <c r="MIJ21" s="29"/>
      <c r="MIK21" s="29"/>
      <c r="MIL21" s="29"/>
      <c r="MIM21" s="29"/>
      <c r="MIN21" s="29"/>
      <c r="MIO21" s="29"/>
      <c r="MIP21" s="29"/>
      <c r="MIQ21" s="29"/>
      <c r="MIR21" s="29"/>
      <c r="MIS21" s="29"/>
      <c r="MIT21" s="29"/>
      <c r="MIU21" s="29"/>
      <c r="MIV21" s="29"/>
      <c r="MIW21" s="29"/>
      <c r="MIX21" s="29"/>
      <c r="MIY21" s="29"/>
      <c r="MIZ21" s="29"/>
      <c r="MJA21" s="29"/>
      <c r="MJB21" s="29"/>
      <c r="MJC21" s="29"/>
      <c r="MJD21" s="29"/>
      <c r="MJE21" s="29"/>
      <c r="MJF21" s="29"/>
      <c r="MJG21" s="29"/>
      <c r="MJH21" s="29"/>
      <c r="MJI21" s="29"/>
      <c r="MJJ21" s="29"/>
      <c r="MJK21" s="29"/>
      <c r="MJL21" s="29"/>
      <c r="MJM21" s="29"/>
      <c r="MJN21" s="29"/>
      <c r="MJO21" s="29"/>
      <c r="MJP21" s="29"/>
      <c r="MJQ21" s="29"/>
      <c r="MJR21" s="29"/>
      <c r="MJS21" s="29"/>
      <c r="MJT21" s="29"/>
      <c r="MJU21" s="29"/>
      <c r="MJV21" s="29"/>
      <c r="MJW21" s="29"/>
      <c r="MJX21" s="29"/>
      <c r="MJY21" s="29"/>
      <c r="MJZ21" s="29"/>
      <c r="MKA21" s="29"/>
      <c r="MKB21" s="29"/>
      <c r="MKC21" s="29"/>
      <c r="MKD21" s="29"/>
      <c r="MKE21" s="29"/>
      <c r="MKF21" s="29"/>
      <c r="MKG21" s="29"/>
      <c r="MKH21" s="29"/>
      <c r="MKI21" s="29"/>
      <c r="MKJ21" s="29"/>
      <c r="MKK21" s="29"/>
      <c r="MKL21" s="29"/>
      <c r="MKM21" s="29"/>
      <c r="MKN21" s="29"/>
      <c r="MKO21" s="29"/>
      <c r="MKP21" s="29"/>
      <c r="MKQ21" s="29"/>
      <c r="MKR21" s="29"/>
      <c r="MKS21" s="29"/>
      <c r="MKT21" s="29"/>
      <c r="MKU21" s="29"/>
      <c r="MKV21" s="29"/>
      <c r="MKW21" s="29"/>
      <c r="MKX21" s="29"/>
      <c r="MKY21" s="29"/>
      <c r="MKZ21" s="29"/>
      <c r="MLA21" s="29"/>
      <c r="MLB21" s="29"/>
      <c r="MLC21" s="29"/>
      <c r="MLD21" s="29"/>
      <c r="MLE21" s="29"/>
      <c r="MLF21" s="29"/>
      <c r="MLG21" s="29"/>
      <c r="MLH21" s="29"/>
      <c r="MLI21" s="29"/>
      <c r="MLJ21" s="29"/>
      <c r="MLK21" s="29"/>
      <c r="MLL21" s="29"/>
      <c r="MLM21" s="29"/>
      <c r="MLN21" s="29"/>
      <c r="MLO21" s="29"/>
      <c r="MLP21" s="29"/>
      <c r="MLQ21" s="29"/>
      <c r="MLR21" s="29"/>
      <c r="MLS21" s="29"/>
      <c r="MLT21" s="29"/>
      <c r="MLU21" s="29"/>
      <c r="MLV21" s="29"/>
      <c r="MLW21" s="29"/>
      <c r="MLX21" s="29"/>
      <c r="MLY21" s="29"/>
      <c r="MLZ21" s="29"/>
      <c r="MMA21" s="29"/>
      <c r="MMB21" s="29"/>
      <c r="MMC21" s="29"/>
      <c r="MMD21" s="29"/>
      <c r="MME21" s="29"/>
      <c r="MMF21" s="29"/>
      <c r="MMG21" s="29"/>
      <c r="MMH21" s="29"/>
      <c r="MMI21" s="29"/>
      <c r="MMJ21" s="29"/>
      <c r="MMK21" s="29"/>
      <c r="MML21" s="29"/>
      <c r="MMM21" s="29"/>
      <c r="MMN21" s="29"/>
      <c r="MMO21" s="29"/>
      <c r="MMP21" s="29"/>
      <c r="MMQ21" s="29"/>
      <c r="MMR21" s="29"/>
      <c r="MMS21" s="29"/>
      <c r="MMT21" s="29"/>
      <c r="MMU21" s="29"/>
      <c r="MMV21" s="29"/>
      <c r="MMW21" s="29"/>
      <c r="MMX21" s="29"/>
      <c r="MMY21" s="29"/>
      <c r="MMZ21" s="29"/>
      <c r="MNA21" s="29"/>
      <c r="MNB21" s="29"/>
      <c r="MNC21" s="29"/>
      <c r="MND21" s="29"/>
      <c r="MNE21" s="29"/>
      <c r="MNF21" s="29"/>
      <c r="MNG21" s="29"/>
      <c r="MNH21" s="29"/>
      <c r="MNI21" s="29"/>
      <c r="MNJ21" s="29"/>
      <c r="MNK21" s="29"/>
      <c r="MNL21" s="29"/>
      <c r="MNM21" s="29"/>
      <c r="MNN21" s="29"/>
      <c r="MNO21" s="29"/>
      <c r="MNP21" s="29"/>
      <c r="MNQ21" s="29"/>
      <c r="MNR21" s="29"/>
      <c r="MNS21" s="29"/>
      <c r="MNT21" s="29"/>
      <c r="MNU21" s="29"/>
      <c r="MNV21" s="29"/>
      <c r="MNW21" s="29"/>
      <c r="MNX21" s="29"/>
      <c r="MNY21" s="29"/>
      <c r="MNZ21" s="29"/>
      <c r="MOA21" s="29"/>
      <c r="MOB21" s="29"/>
      <c r="MOC21" s="29"/>
      <c r="MOD21" s="29"/>
      <c r="MOE21" s="29"/>
      <c r="MOF21" s="29"/>
      <c r="MOG21" s="29"/>
      <c r="MOH21" s="29"/>
      <c r="MOI21" s="29"/>
      <c r="MOJ21" s="29"/>
      <c r="MOK21" s="29"/>
      <c r="MOL21" s="29"/>
      <c r="MOM21" s="29"/>
      <c r="MON21" s="29"/>
      <c r="MOO21" s="29"/>
      <c r="MOP21" s="29"/>
      <c r="MOQ21" s="29"/>
      <c r="MOR21" s="29"/>
      <c r="MOS21" s="29"/>
      <c r="MOT21" s="29"/>
      <c r="MOU21" s="29"/>
      <c r="MOV21" s="29"/>
      <c r="MOW21" s="29"/>
      <c r="MOX21" s="29"/>
      <c r="MOY21" s="29"/>
      <c r="MOZ21" s="29"/>
      <c r="MPA21" s="29"/>
      <c r="MPB21" s="29"/>
      <c r="MPC21" s="29"/>
      <c r="MPD21" s="29"/>
      <c r="MPE21" s="29"/>
      <c r="MPF21" s="29"/>
      <c r="MPG21" s="29"/>
      <c r="MPH21" s="29"/>
      <c r="MPI21" s="29"/>
      <c r="MPJ21" s="29"/>
      <c r="MPK21" s="29"/>
      <c r="MPL21" s="29"/>
      <c r="MPM21" s="29"/>
      <c r="MPN21" s="29"/>
      <c r="MPO21" s="29"/>
      <c r="MPP21" s="29"/>
      <c r="MPQ21" s="29"/>
      <c r="MPR21" s="29"/>
      <c r="MPS21" s="29"/>
      <c r="MPT21" s="29"/>
      <c r="MPU21" s="29"/>
      <c r="MPV21" s="29"/>
      <c r="MPW21" s="29"/>
      <c r="MPX21" s="29"/>
      <c r="MPY21" s="29"/>
      <c r="MPZ21" s="29"/>
      <c r="MQA21" s="29"/>
      <c r="MQB21" s="29"/>
      <c r="MQC21" s="29"/>
      <c r="MQD21" s="29"/>
      <c r="MQE21" s="29"/>
      <c r="MQF21" s="29"/>
      <c r="MQG21" s="29"/>
      <c r="MQH21" s="29"/>
      <c r="MQI21" s="29"/>
      <c r="MQJ21" s="29"/>
      <c r="MQK21" s="29"/>
      <c r="MQL21" s="29"/>
      <c r="MQM21" s="29"/>
      <c r="MQN21" s="29"/>
      <c r="MQO21" s="29"/>
      <c r="MQP21" s="29"/>
      <c r="MQQ21" s="29"/>
      <c r="MQR21" s="29"/>
      <c r="MQS21" s="29"/>
      <c r="MQT21" s="29"/>
      <c r="MQU21" s="29"/>
      <c r="MQV21" s="29"/>
      <c r="MQW21" s="29"/>
      <c r="MQX21" s="29"/>
      <c r="MQY21" s="29"/>
      <c r="MQZ21" s="29"/>
      <c r="MRA21" s="29"/>
      <c r="MRB21" s="29"/>
      <c r="MRC21" s="29"/>
      <c r="MRD21" s="29"/>
      <c r="MRE21" s="29"/>
      <c r="MRF21" s="29"/>
      <c r="MRG21" s="29"/>
      <c r="MRH21" s="29"/>
      <c r="MRI21" s="29"/>
      <c r="MRJ21" s="29"/>
      <c r="MRK21" s="29"/>
      <c r="MRL21" s="29"/>
      <c r="MRM21" s="29"/>
      <c r="MRN21" s="29"/>
      <c r="MRO21" s="29"/>
      <c r="MRP21" s="29"/>
      <c r="MRQ21" s="29"/>
      <c r="MRR21" s="29"/>
      <c r="MRS21" s="29"/>
      <c r="MRT21" s="29"/>
      <c r="MRU21" s="29"/>
      <c r="MRV21" s="29"/>
      <c r="MRW21" s="29"/>
      <c r="MRX21" s="29"/>
      <c r="MRY21" s="29"/>
      <c r="MRZ21" s="29"/>
      <c r="MSA21" s="29"/>
      <c r="MSB21" s="29"/>
      <c r="MSC21" s="29"/>
      <c r="MSD21" s="29"/>
      <c r="MSE21" s="29"/>
      <c r="MSF21" s="29"/>
      <c r="MSG21" s="29"/>
      <c r="MSH21" s="29"/>
      <c r="MSI21" s="29"/>
      <c r="MSJ21" s="29"/>
      <c r="MSK21" s="29"/>
      <c r="MSL21" s="29"/>
      <c r="MSM21" s="29"/>
      <c r="MSN21" s="29"/>
      <c r="MSO21" s="29"/>
      <c r="MSP21" s="29"/>
      <c r="MSQ21" s="29"/>
      <c r="MSR21" s="29"/>
      <c r="MSS21" s="29"/>
      <c r="MST21" s="29"/>
      <c r="MSU21" s="29"/>
      <c r="MSV21" s="29"/>
      <c r="MSW21" s="29"/>
      <c r="MSX21" s="29"/>
      <c r="MSY21" s="29"/>
      <c r="MSZ21" s="29"/>
      <c r="MTA21" s="29"/>
      <c r="MTB21" s="29"/>
      <c r="MTC21" s="29"/>
      <c r="MTD21" s="29"/>
      <c r="MTE21" s="29"/>
      <c r="MTF21" s="29"/>
      <c r="MTG21" s="29"/>
      <c r="MTH21" s="29"/>
      <c r="MTI21" s="29"/>
      <c r="MTJ21" s="29"/>
      <c r="MTK21" s="29"/>
      <c r="MTL21" s="29"/>
      <c r="MTM21" s="29"/>
      <c r="MTN21" s="29"/>
      <c r="MTO21" s="29"/>
      <c r="MTP21" s="29"/>
      <c r="MTQ21" s="29"/>
      <c r="MTR21" s="29"/>
      <c r="MTS21" s="29"/>
      <c r="MTT21" s="29"/>
      <c r="MTU21" s="29"/>
      <c r="MTV21" s="29"/>
      <c r="MTW21" s="29"/>
      <c r="MTX21" s="29"/>
      <c r="MTY21" s="29"/>
      <c r="MTZ21" s="29"/>
      <c r="MUA21" s="29"/>
      <c r="MUB21" s="29"/>
      <c r="MUC21" s="29"/>
      <c r="MUD21" s="29"/>
      <c r="MUE21" s="29"/>
      <c r="MUF21" s="29"/>
      <c r="MUG21" s="29"/>
      <c r="MUH21" s="29"/>
      <c r="MUI21" s="29"/>
      <c r="MUJ21" s="29"/>
      <c r="MUK21" s="29"/>
      <c r="MUL21" s="29"/>
      <c r="MUM21" s="29"/>
      <c r="MUN21" s="29"/>
      <c r="MUO21" s="29"/>
      <c r="MUP21" s="29"/>
      <c r="MUQ21" s="29"/>
      <c r="MUR21" s="29"/>
      <c r="MUS21" s="29"/>
      <c r="MUT21" s="29"/>
      <c r="MUU21" s="29"/>
      <c r="MUV21" s="29"/>
      <c r="MUW21" s="29"/>
      <c r="MUX21" s="29"/>
      <c r="MUY21" s="29"/>
      <c r="MUZ21" s="29"/>
      <c r="MVA21" s="29"/>
      <c r="MVB21" s="29"/>
      <c r="MVC21" s="29"/>
      <c r="MVD21" s="29"/>
      <c r="MVE21" s="29"/>
      <c r="MVF21" s="29"/>
      <c r="MVG21" s="29"/>
      <c r="MVH21" s="29"/>
      <c r="MVI21" s="29"/>
      <c r="MVJ21" s="29"/>
      <c r="MVK21" s="29"/>
      <c r="MVL21" s="29"/>
      <c r="MVM21" s="29"/>
      <c r="MVN21" s="29"/>
      <c r="MVO21" s="29"/>
      <c r="MVP21" s="29"/>
      <c r="MVQ21" s="29"/>
      <c r="MVR21" s="29"/>
      <c r="MVS21" s="29"/>
      <c r="MVT21" s="29"/>
      <c r="MVU21" s="29"/>
      <c r="MVV21" s="29"/>
      <c r="MVW21" s="29"/>
      <c r="MVX21" s="29"/>
      <c r="MVY21" s="29"/>
      <c r="MVZ21" s="29"/>
      <c r="MWA21" s="29"/>
      <c r="MWB21" s="29"/>
      <c r="MWC21" s="29"/>
      <c r="MWD21" s="29"/>
      <c r="MWE21" s="29"/>
      <c r="MWF21" s="29"/>
      <c r="MWG21" s="29"/>
      <c r="MWH21" s="29"/>
      <c r="MWI21" s="29"/>
      <c r="MWJ21" s="29"/>
      <c r="MWK21" s="29"/>
      <c r="MWL21" s="29"/>
      <c r="MWM21" s="29"/>
      <c r="MWN21" s="29"/>
      <c r="MWO21" s="29"/>
      <c r="MWP21" s="29"/>
      <c r="MWQ21" s="29"/>
      <c r="MWR21" s="29"/>
      <c r="MWS21" s="29"/>
      <c r="MWT21" s="29"/>
      <c r="MWU21" s="29"/>
      <c r="MWV21" s="29"/>
      <c r="MWW21" s="29"/>
      <c r="MWX21" s="29"/>
      <c r="MWY21" s="29"/>
      <c r="MWZ21" s="29"/>
      <c r="MXA21" s="29"/>
      <c r="MXB21" s="29"/>
      <c r="MXC21" s="29"/>
      <c r="MXD21" s="29"/>
      <c r="MXE21" s="29"/>
      <c r="MXF21" s="29"/>
      <c r="MXG21" s="29"/>
      <c r="MXH21" s="29"/>
      <c r="MXI21" s="29"/>
      <c r="MXJ21" s="29"/>
      <c r="MXK21" s="29"/>
      <c r="MXL21" s="29"/>
      <c r="MXM21" s="29"/>
      <c r="MXN21" s="29"/>
      <c r="MXO21" s="29"/>
      <c r="MXP21" s="29"/>
      <c r="MXQ21" s="29"/>
      <c r="MXR21" s="29"/>
      <c r="MXS21" s="29"/>
      <c r="MXT21" s="29"/>
      <c r="MXU21" s="29"/>
      <c r="MXV21" s="29"/>
      <c r="MXW21" s="29"/>
      <c r="MXX21" s="29"/>
      <c r="MXY21" s="29"/>
      <c r="MXZ21" s="29"/>
      <c r="MYA21" s="29"/>
      <c r="MYB21" s="29"/>
      <c r="MYC21" s="29"/>
      <c r="MYD21" s="29"/>
      <c r="MYE21" s="29"/>
      <c r="MYF21" s="29"/>
      <c r="MYG21" s="29"/>
      <c r="MYH21" s="29"/>
      <c r="MYI21" s="29"/>
      <c r="MYJ21" s="29"/>
      <c r="MYK21" s="29"/>
      <c r="MYL21" s="29"/>
      <c r="MYM21" s="29"/>
      <c r="MYN21" s="29"/>
      <c r="MYO21" s="29"/>
      <c r="MYP21" s="29"/>
      <c r="MYQ21" s="29"/>
      <c r="MYR21" s="29"/>
      <c r="MYS21" s="29"/>
      <c r="MYT21" s="29"/>
      <c r="MYU21" s="29"/>
      <c r="MYV21" s="29"/>
      <c r="MYW21" s="29"/>
      <c r="MYX21" s="29"/>
      <c r="MYY21" s="29"/>
      <c r="MYZ21" s="29"/>
      <c r="MZA21" s="29"/>
      <c r="MZB21" s="29"/>
      <c r="MZC21" s="29"/>
      <c r="MZD21" s="29"/>
      <c r="MZE21" s="29"/>
      <c r="MZF21" s="29"/>
      <c r="MZG21" s="29"/>
      <c r="MZH21" s="29"/>
      <c r="MZI21" s="29"/>
      <c r="MZJ21" s="29"/>
      <c r="MZK21" s="29"/>
      <c r="MZL21" s="29"/>
      <c r="MZM21" s="29"/>
      <c r="MZN21" s="29"/>
      <c r="MZO21" s="29"/>
      <c r="MZP21" s="29"/>
      <c r="MZQ21" s="29"/>
      <c r="MZR21" s="29"/>
      <c r="MZS21" s="29"/>
      <c r="MZT21" s="29"/>
      <c r="MZU21" s="29"/>
      <c r="MZV21" s="29"/>
      <c r="MZW21" s="29"/>
      <c r="MZX21" s="29"/>
      <c r="MZY21" s="29"/>
      <c r="MZZ21" s="29"/>
      <c r="NAA21" s="29"/>
      <c r="NAB21" s="29"/>
      <c r="NAC21" s="29"/>
      <c r="NAD21" s="29"/>
      <c r="NAE21" s="29"/>
      <c r="NAF21" s="29"/>
      <c r="NAG21" s="29"/>
      <c r="NAH21" s="29"/>
      <c r="NAI21" s="29"/>
      <c r="NAJ21" s="29"/>
      <c r="NAK21" s="29"/>
      <c r="NAL21" s="29"/>
      <c r="NAM21" s="29"/>
      <c r="NAN21" s="29"/>
      <c r="NAO21" s="29"/>
      <c r="NAP21" s="29"/>
      <c r="NAQ21" s="29"/>
      <c r="NAR21" s="29"/>
      <c r="NAS21" s="29"/>
      <c r="NAT21" s="29"/>
      <c r="NAU21" s="29"/>
      <c r="NAV21" s="29"/>
      <c r="NAW21" s="29"/>
      <c r="NAX21" s="29"/>
      <c r="NAY21" s="29"/>
      <c r="NAZ21" s="29"/>
      <c r="NBA21" s="29"/>
      <c r="NBB21" s="29"/>
      <c r="NBC21" s="29"/>
      <c r="NBD21" s="29"/>
      <c r="NBE21" s="29"/>
      <c r="NBF21" s="29"/>
      <c r="NBG21" s="29"/>
      <c r="NBH21" s="29"/>
      <c r="NBI21" s="29"/>
      <c r="NBJ21" s="29"/>
      <c r="NBK21" s="29"/>
      <c r="NBL21" s="29"/>
      <c r="NBM21" s="29"/>
      <c r="NBN21" s="29"/>
      <c r="NBO21" s="29"/>
      <c r="NBP21" s="29"/>
      <c r="NBQ21" s="29"/>
      <c r="NBR21" s="29"/>
      <c r="NBS21" s="29"/>
      <c r="NBT21" s="29"/>
      <c r="NBU21" s="29"/>
      <c r="NBV21" s="29"/>
      <c r="NBW21" s="29"/>
      <c r="NBX21" s="29"/>
      <c r="NBY21" s="29"/>
      <c r="NBZ21" s="29"/>
      <c r="NCA21" s="29"/>
      <c r="NCB21" s="29"/>
      <c r="NCC21" s="29"/>
      <c r="NCD21" s="29"/>
      <c r="NCE21" s="29"/>
      <c r="NCF21" s="29"/>
      <c r="NCG21" s="29"/>
      <c r="NCH21" s="29"/>
      <c r="NCI21" s="29"/>
      <c r="NCJ21" s="29"/>
      <c r="NCK21" s="29"/>
      <c r="NCL21" s="29"/>
      <c r="NCM21" s="29"/>
      <c r="NCN21" s="29"/>
      <c r="NCO21" s="29"/>
      <c r="NCP21" s="29"/>
      <c r="NCQ21" s="29"/>
      <c r="NCR21" s="29"/>
      <c r="NCS21" s="29"/>
      <c r="NCT21" s="29"/>
      <c r="NCU21" s="29"/>
      <c r="NCV21" s="29"/>
      <c r="NCW21" s="29"/>
      <c r="NCX21" s="29"/>
      <c r="NCY21" s="29"/>
      <c r="NCZ21" s="29"/>
      <c r="NDA21" s="29"/>
      <c r="NDB21" s="29"/>
      <c r="NDC21" s="29"/>
      <c r="NDD21" s="29"/>
      <c r="NDE21" s="29"/>
      <c r="NDF21" s="29"/>
      <c r="NDG21" s="29"/>
      <c r="NDH21" s="29"/>
      <c r="NDI21" s="29"/>
      <c r="NDJ21" s="29"/>
      <c r="NDK21" s="29"/>
      <c r="NDL21" s="29"/>
      <c r="NDM21" s="29"/>
      <c r="NDN21" s="29"/>
      <c r="NDO21" s="29"/>
      <c r="NDP21" s="29"/>
      <c r="NDQ21" s="29"/>
      <c r="NDR21" s="29"/>
      <c r="NDS21" s="29"/>
      <c r="NDT21" s="29"/>
      <c r="NDU21" s="29"/>
      <c r="NDV21" s="29"/>
      <c r="NDW21" s="29"/>
      <c r="NDX21" s="29"/>
      <c r="NDY21" s="29"/>
      <c r="NDZ21" s="29"/>
      <c r="NEA21" s="29"/>
      <c r="NEB21" s="29"/>
      <c r="NEC21" s="29"/>
      <c r="NED21" s="29"/>
      <c r="NEE21" s="29"/>
      <c r="NEF21" s="29"/>
      <c r="NEG21" s="29"/>
      <c r="NEH21" s="29"/>
      <c r="NEI21" s="29"/>
      <c r="NEJ21" s="29"/>
      <c r="NEK21" s="29"/>
      <c r="NEL21" s="29"/>
      <c r="NEM21" s="29"/>
      <c r="NEN21" s="29"/>
      <c r="NEO21" s="29"/>
      <c r="NEP21" s="29"/>
      <c r="NEQ21" s="29"/>
      <c r="NER21" s="29"/>
      <c r="NES21" s="29"/>
      <c r="NET21" s="29"/>
      <c r="NEU21" s="29"/>
      <c r="NEV21" s="29"/>
      <c r="NEW21" s="29"/>
      <c r="NEX21" s="29"/>
      <c r="NEY21" s="29"/>
      <c r="NEZ21" s="29"/>
      <c r="NFA21" s="29"/>
      <c r="NFB21" s="29"/>
      <c r="NFC21" s="29"/>
      <c r="NFD21" s="29"/>
      <c r="NFE21" s="29"/>
      <c r="NFF21" s="29"/>
      <c r="NFG21" s="29"/>
      <c r="NFH21" s="29"/>
      <c r="NFI21" s="29"/>
      <c r="NFJ21" s="29"/>
      <c r="NFK21" s="29"/>
      <c r="NFL21" s="29"/>
      <c r="NFM21" s="29"/>
      <c r="NFN21" s="29"/>
      <c r="NFO21" s="29"/>
      <c r="NFP21" s="29"/>
      <c r="NFQ21" s="29"/>
      <c r="NFR21" s="29"/>
      <c r="NFS21" s="29"/>
      <c r="NFT21" s="29"/>
      <c r="NFU21" s="29"/>
      <c r="NFV21" s="29"/>
      <c r="NFW21" s="29"/>
      <c r="NFX21" s="29"/>
      <c r="NFY21" s="29"/>
      <c r="NFZ21" s="29"/>
      <c r="NGA21" s="29"/>
      <c r="NGB21" s="29"/>
      <c r="NGC21" s="29"/>
      <c r="NGD21" s="29"/>
      <c r="NGE21" s="29"/>
      <c r="NGF21" s="29"/>
      <c r="NGG21" s="29"/>
      <c r="NGH21" s="29"/>
      <c r="NGI21" s="29"/>
      <c r="NGJ21" s="29"/>
      <c r="NGK21" s="29"/>
      <c r="NGL21" s="29"/>
      <c r="NGM21" s="29"/>
      <c r="NGN21" s="29"/>
      <c r="NGO21" s="29"/>
      <c r="NGP21" s="29"/>
      <c r="NGQ21" s="29"/>
      <c r="NGR21" s="29"/>
      <c r="NGS21" s="29"/>
      <c r="NGT21" s="29"/>
      <c r="NGU21" s="29"/>
      <c r="NGV21" s="29"/>
      <c r="NGW21" s="29"/>
      <c r="NGX21" s="29"/>
      <c r="NGY21" s="29"/>
      <c r="NGZ21" s="29"/>
      <c r="NHA21" s="29"/>
      <c r="NHB21" s="29"/>
      <c r="NHC21" s="29"/>
      <c r="NHD21" s="29"/>
      <c r="NHE21" s="29"/>
      <c r="NHF21" s="29"/>
      <c r="NHG21" s="29"/>
      <c r="NHH21" s="29"/>
      <c r="NHI21" s="29"/>
      <c r="NHJ21" s="29"/>
      <c r="NHK21" s="29"/>
      <c r="NHL21" s="29"/>
      <c r="NHM21" s="29"/>
      <c r="NHN21" s="29"/>
      <c r="NHO21" s="29"/>
      <c r="NHP21" s="29"/>
      <c r="NHQ21" s="29"/>
      <c r="NHR21" s="29"/>
      <c r="NHS21" s="29"/>
      <c r="NHT21" s="29"/>
      <c r="NHU21" s="29"/>
      <c r="NHV21" s="29"/>
      <c r="NHW21" s="29"/>
      <c r="NHX21" s="29"/>
      <c r="NHY21" s="29"/>
      <c r="NHZ21" s="29"/>
      <c r="NIA21" s="29"/>
      <c r="NIB21" s="29"/>
      <c r="NIC21" s="29"/>
      <c r="NID21" s="29"/>
      <c r="NIE21" s="29"/>
      <c r="NIF21" s="29"/>
      <c r="NIG21" s="29"/>
      <c r="NIH21" s="29"/>
      <c r="NII21" s="29"/>
      <c r="NIJ21" s="29"/>
      <c r="NIK21" s="29"/>
      <c r="NIL21" s="29"/>
      <c r="NIM21" s="29"/>
      <c r="NIN21" s="29"/>
      <c r="NIO21" s="29"/>
      <c r="NIP21" s="29"/>
      <c r="NIQ21" s="29"/>
      <c r="NIR21" s="29"/>
      <c r="NIS21" s="29"/>
      <c r="NIT21" s="29"/>
      <c r="NIU21" s="29"/>
      <c r="NIV21" s="29"/>
      <c r="NIW21" s="29"/>
      <c r="NIX21" s="29"/>
      <c r="NIY21" s="29"/>
      <c r="NIZ21" s="29"/>
      <c r="NJA21" s="29"/>
      <c r="NJB21" s="29"/>
      <c r="NJC21" s="29"/>
      <c r="NJD21" s="29"/>
      <c r="NJE21" s="29"/>
      <c r="NJF21" s="29"/>
      <c r="NJG21" s="29"/>
      <c r="NJH21" s="29"/>
      <c r="NJI21" s="29"/>
      <c r="NJJ21" s="29"/>
      <c r="NJK21" s="29"/>
      <c r="NJL21" s="29"/>
      <c r="NJM21" s="29"/>
      <c r="NJN21" s="29"/>
      <c r="NJO21" s="29"/>
      <c r="NJP21" s="29"/>
      <c r="NJQ21" s="29"/>
      <c r="NJR21" s="29"/>
      <c r="NJS21" s="29"/>
      <c r="NJT21" s="29"/>
      <c r="NJU21" s="29"/>
      <c r="NJV21" s="29"/>
      <c r="NJW21" s="29"/>
      <c r="NJX21" s="29"/>
      <c r="NJY21" s="29"/>
      <c r="NJZ21" s="29"/>
      <c r="NKA21" s="29"/>
      <c r="NKB21" s="29"/>
      <c r="NKC21" s="29"/>
      <c r="NKD21" s="29"/>
      <c r="NKE21" s="29"/>
      <c r="NKF21" s="29"/>
      <c r="NKG21" s="29"/>
      <c r="NKH21" s="29"/>
      <c r="NKI21" s="29"/>
      <c r="NKJ21" s="29"/>
      <c r="NKK21" s="29"/>
      <c r="NKL21" s="29"/>
      <c r="NKM21" s="29"/>
      <c r="NKN21" s="29"/>
      <c r="NKO21" s="29"/>
      <c r="NKP21" s="29"/>
      <c r="NKQ21" s="29"/>
      <c r="NKR21" s="29"/>
      <c r="NKS21" s="29"/>
      <c r="NKT21" s="29"/>
      <c r="NKU21" s="29"/>
      <c r="NKV21" s="29"/>
      <c r="NKW21" s="29"/>
      <c r="NKX21" s="29"/>
      <c r="NKY21" s="29"/>
      <c r="NKZ21" s="29"/>
      <c r="NLA21" s="29"/>
      <c r="NLB21" s="29"/>
      <c r="NLC21" s="29"/>
      <c r="NLD21" s="29"/>
      <c r="NLE21" s="29"/>
      <c r="NLF21" s="29"/>
      <c r="NLG21" s="29"/>
      <c r="NLH21" s="29"/>
      <c r="NLI21" s="29"/>
      <c r="NLJ21" s="29"/>
      <c r="NLK21" s="29"/>
      <c r="NLL21" s="29"/>
      <c r="NLM21" s="29"/>
      <c r="NLN21" s="29"/>
      <c r="NLO21" s="29"/>
      <c r="NLP21" s="29"/>
      <c r="NLQ21" s="29"/>
      <c r="NLR21" s="29"/>
      <c r="NLS21" s="29"/>
      <c r="NLT21" s="29"/>
      <c r="NLU21" s="29"/>
      <c r="NLV21" s="29"/>
      <c r="NLW21" s="29"/>
      <c r="NLX21" s="29"/>
      <c r="NLY21" s="29"/>
      <c r="NLZ21" s="29"/>
      <c r="NMA21" s="29"/>
      <c r="NMB21" s="29"/>
      <c r="NMC21" s="29"/>
      <c r="NMD21" s="29"/>
      <c r="NME21" s="29"/>
      <c r="NMF21" s="29"/>
      <c r="NMG21" s="29"/>
      <c r="NMH21" s="29"/>
      <c r="NMI21" s="29"/>
      <c r="NMJ21" s="29"/>
      <c r="NMK21" s="29"/>
      <c r="NML21" s="29"/>
      <c r="NMM21" s="29"/>
      <c r="NMN21" s="29"/>
      <c r="NMO21" s="29"/>
      <c r="NMP21" s="29"/>
      <c r="NMQ21" s="29"/>
      <c r="NMR21" s="29"/>
      <c r="NMS21" s="29"/>
      <c r="NMT21" s="29"/>
      <c r="NMU21" s="29"/>
      <c r="NMV21" s="29"/>
      <c r="NMW21" s="29"/>
      <c r="NMX21" s="29"/>
      <c r="NMY21" s="29"/>
      <c r="NMZ21" s="29"/>
      <c r="NNA21" s="29"/>
      <c r="NNB21" s="29"/>
      <c r="NNC21" s="29"/>
      <c r="NND21" s="29"/>
      <c r="NNE21" s="29"/>
      <c r="NNF21" s="29"/>
      <c r="NNG21" s="29"/>
      <c r="NNH21" s="29"/>
      <c r="NNI21" s="29"/>
      <c r="NNJ21" s="29"/>
      <c r="NNK21" s="29"/>
      <c r="NNL21" s="29"/>
      <c r="NNM21" s="29"/>
      <c r="NNN21" s="29"/>
      <c r="NNO21" s="29"/>
      <c r="NNP21" s="29"/>
      <c r="NNQ21" s="29"/>
      <c r="NNR21" s="29"/>
      <c r="NNS21" s="29"/>
      <c r="NNT21" s="29"/>
      <c r="NNU21" s="29"/>
      <c r="NNV21" s="29"/>
      <c r="NNW21" s="29"/>
      <c r="NNX21" s="29"/>
      <c r="NNY21" s="29"/>
      <c r="NNZ21" s="29"/>
      <c r="NOA21" s="29"/>
      <c r="NOB21" s="29"/>
      <c r="NOC21" s="29"/>
      <c r="NOD21" s="29"/>
      <c r="NOE21" s="29"/>
      <c r="NOF21" s="29"/>
      <c r="NOG21" s="29"/>
      <c r="NOH21" s="29"/>
      <c r="NOI21" s="29"/>
      <c r="NOJ21" s="29"/>
      <c r="NOK21" s="29"/>
      <c r="NOL21" s="29"/>
      <c r="NOM21" s="29"/>
      <c r="NON21" s="29"/>
      <c r="NOO21" s="29"/>
      <c r="NOP21" s="29"/>
      <c r="NOQ21" s="29"/>
      <c r="NOR21" s="29"/>
      <c r="NOS21" s="29"/>
      <c r="NOT21" s="29"/>
      <c r="NOU21" s="29"/>
      <c r="NOV21" s="29"/>
      <c r="NOW21" s="29"/>
      <c r="NOX21" s="29"/>
      <c r="NOY21" s="29"/>
      <c r="NOZ21" s="29"/>
      <c r="NPA21" s="29"/>
      <c r="NPB21" s="29"/>
      <c r="NPC21" s="29"/>
      <c r="NPD21" s="29"/>
      <c r="NPE21" s="29"/>
      <c r="NPF21" s="29"/>
      <c r="NPG21" s="29"/>
      <c r="NPH21" s="29"/>
      <c r="NPI21" s="29"/>
      <c r="NPJ21" s="29"/>
      <c r="NPK21" s="29"/>
      <c r="NPL21" s="29"/>
      <c r="NPM21" s="29"/>
      <c r="NPN21" s="29"/>
      <c r="NPO21" s="29"/>
      <c r="NPP21" s="29"/>
      <c r="NPQ21" s="29"/>
      <c r="NPR21" s="29"/>
      <c r="NPS21" s="29"/>
      <c r="NPT21" s="29"/>
      <c r="NPU21" s="29"/>
      <c r="NPV21" s="29"/>
      <c r="NPW21" s="29"/>
      <c r="NPX21" s="29"/>
      <c r="NPY21" s="29"/>
      <c r="NPZ21" s="29"/>
      <c r="NQA21" s="29"/>
      <c r="NQB21" s="29"/>
      <c r="NQC21" s="29"/>
      <c r="NQD21" s="29"/>
      <c r="NQE21" s="29"/>
      <c r="NQF21" s="29"/>
      <c r="NQG21" s="29"/>
      <c r="NQH21" s="29"/>
      <c r="NQI21" s="29"/>
      <c r="NQJ21" s="29"/>
      <c r="NQK21" s="29"/>
      <c r="NQL21" s="29"/>
      <c r="NQM21" s="29"/>
      <c r="NQN21" s="29"/>
      <c r="NQO21" s="29"/>
      <c r="NQP21" s="29"/>
      <c r="NQQ21" s="29"/>
      <c r="NQR21" s="29"/>
      <c r="NQS21" s="29"/>
      <c r="NQT21" s="29"/>
      <c r="NQU21" s="29"/>
      <c r="NQV21" s="29"/>
      <c r="NQW21" s="29"/>
      <c r="NQX21" s="29"/>
      <c r="NQY21" s="29"/>
      <c r="NQZ21" s="29"/>
      <c r="NRA21" s="29"/>
      <c r="NRB21" s="29"/>
      <c r="NRC21" s="29"/>
      <c r="NRD21" s="29"/>
      <c r="NRE21" s="29"/>
      <c r="NRF21" s="29"/>
      <c r="NRG21" s="29"/>
      <c r="NRH21" s="29"/>
      <c r="NRI21" s="29"/>
      <c r="NRJ21" s="29"/>
      <c r="NRK21" s="29"/>
      <c r="NRL21" s="29"/>
      <c r="NRM21" s="29"/>
      <c r="NRN21" s="29"/>
      <c r="NRO21" s="29"/>
      <c r="NRP21" s="29"/>
      <c r="NRQ21" s="29"/>
      <c r="NRR21" s="29"/>
      <c r="NRS21" s="29"/>
      <c r="NRT21" s="29"/>
      <c r="NRU21" s="29"/>
      <c r="NRV21" s="29"/>
      <c r="NRW21" s="29"/>
      <c r="NRX21" s="29"/>
      <c r="NRY21" s="29"/>
      <c r="NRZ21" s="29"/>
      <c r="NSA21" s="29"/>
      <c r="NSB21" s="29"/>
      <c r="NSC21" s="29"/>
      <c r="NSD21" s="29"/>
      <c r="NSE21" s="29"/>
      <c r="NSF21" s="29"/>
      <c r="NSG21" s="29"/>
      <c r="NSH21" s="29"/>
      <c r="NSI21" s="29"/>
      <c r="NSJ21" s="29"/>
      <c r="NSK21" s="29"/>
      <c r="NSL21" s="29"/>
      <c r="NSM21" s="29"/>
      <c r="NSN21" s="29"/>
      <c r="NSO21" s="29"/>
      <c r="NSP21" s="29"/>
      <c r="NSQ21" s="29"/>
      <c r="NSR21" s="29"/>
      <c r="NSS21" s="29"/>
      <c r="NST21" s="29"/>
      <c r="NSU21" s="29"/>
      <c r="NSV21" s="29"/>
      <c r="NSW21" s="29"/>
      <c r="NSX21" s="29"/>
      <c r="NSY21" s="29"/>
      <c r="NSZ21" s="29"/>
      <c r="NTA21" s="29"/>
      <c r="NTB21" s="29"/>
      <c r="NTC21" s="29"/>
      <c r="NTD21" s="29"/>
      <c r="NTE21" s="29"/>
      <c r="NTF21" s="29"/>
      <c r="NTG21" s="29"/>
      <c r="NTH21" s="29"/>
      <c r="NTI21" s="29"/>
      <c r="NTJ21" s="29"/>
      <c r="NTK21" s="29"/>
      <c r="NTL21" s="29"/>
      <c r="NTM21" s="29"/>
      <c r="NTN21" s="29"/>
      <c r="NTO21" s="29"/>
      <c r="NTP21" s="29"/>
      <c r="NTQ21" s="29"/>
      <c r="NTR21" s="29"/>
      <c r="NTS21" s="29"/>
      <c r="NTT21" s="29"/>
      <c r="NTU21" s="29"/>
      <c r="NTV21" s="29"/>
      <c r="NTW21" s="29"/>
      <c r="NTX21" s="29"/>
      <c r="NTY21" s="29"/>
      <c r="NTZ21" s="29"/>
      <c r="NUA21" s="29"/>
      <c r="NUB21" s="29"/>
      <c r="NUC21" s="29"/>
      <c r="NUD21" s="29"/>
      <c r="NUE21" s="29"/>
      <c r="NUF21" s="29"/>
      <c r="NUG21" s="29"/>
      <c r="NUH21" s="29"/>
      <c r="NUI21" s="29"/>
      <c r="NUJ21" s="29"/>
      <c r="NUK21" s="29"/>
      <c r="NUL21" s="29"/>
      <c r="NUM21" s="29"/>
      <c r="NUN21" s="29"/>
      <c r="NUO21" s="29"/>
      <c r="NUP21" s="29"/>
      <c r="NUQ21" s="29"/>
      <c r="NUR21" s="29"/>
      <c r="NUS21" s="29"/>
      <c r="NUT21" s="29"/>
      <c r="NUU21" s="29"/>
      <c r="NUV21" s="29"/>
      <c r="NUW21" s="29"/>
      <c r="NUX21" s="29"/>
      <c r="NUY21" s="29"/>
      <c r="NUZ21" s="29"/>
      <c r="NVA21" s="29"/>
      <c r="NVB21" s="29"/>
      <c r="NVC21" s="29"/>
      <c r="NVD21" s="29"/>
      <c r="NVE21" s="29"/>
      <c r="NVF21" s="29"/>
      <c r="NVG21" s="29"/>
      <c r="NVH21" s="29"/>
      <c r="NVI21" s="29"/>
      <c r="NVJ21" s="29"/>
      <c r="NVK21" s="29"/>
      <c r="NVL21" s="29"/>
      <c r="NVM21" s="29"/>
      <c r="NVN21" s="29"/>
      <c r="NVO21" s="29"/>
      <c r="NVP21" s="29"/>
      <c r="NVQ21" s="29"/>
      <c r="NVR21" s="29"/>
      <c r="NVS21" s="29"/>
      <c r="NVT21" s="29"/>
      <c r="NVU21" s="29"/>
      <c r="NVV21" s="29"/>
      <c r="NVW21" s="29"/>
      <c r="NVX21" s="29"/>
      <c r="NVY21" s="29"/>
      <c r="NVZ21" s="29"/>
      <c r="NWA21" s="29"/>
      <c r="NWB21" s="29"/>
      <c r="NWC21" s="29"/>
      <c r="NWD21" s="29"/>
      <c r="NWE21" s="29"/>
      <c r="NWF21" s="29"/>
      <c r="NWG21" s="29"/>
      <c r="NWH21" s="29"/>
      <c r="NWI21" s="29"/>
      <c r="NWJ21" s="29"/>
      <c r="NWK21" s="29"/>
      <c r="NWL21" s="29"/>
      <c r="NWM21" s="29"/>
      <c r="NWN21" s="29"/>
      <c r="NWO21" s="29"/>
      <c r="NWP21" s="29"/>
      <c r="NWQ21" s="29"/>
      <c r="NWR21" s="29"/>
      <c r="NWS21" s="29"/>
      <c r="NWT21" s="29"/>
      <c r="NWU21" s="29"/>
      <c r="NWV21" s="29"/>
      <c r="NWW21" s="29"/>
      <c r="NWX21" s="29"/>
      <c r="NWY21" s="29"/>
      <c r="NWZ21" s="29"/>
      <c r="NXA21" s="29"/>
      <c r="NXB21" s="29"/>
      <c r="NXC21" s="29"/>
      <c r="NXD21" s="29"/>
      <c r="NXE21" s="29"/>
      <c r="NXF21" s="29"/>
      <c r="NXG21" s="29"/>
      <c r="NXH21" s="29"/>
      <c r="NXI21" s="29"/>
      <c r="NXJ21" s="29"/>
      <c r="NXK21" s="29"/>
      <c r="NXL21" s="29"/>
      <c r="NXM21" s="29"/>
      <c r="NXN21" s="29"/>
      <c r="NXO21" s="29"/>
      <c r="NXP21" s="29"/>
      <c r="NXQ21" s="29"/>
      <c r="NXR21" s="29"/>
      <c r="NXS21" s="29"/>
      <c r="NXT21" s="29"/>
      <c r="NXU21" s="29"/>
      <c r="NXV21" s="29"/>
      <c r="NXW21" s="29"/>
      <c r="NXX21" s="29"/>
      <c r="NXY21" s="29"/>
      <c r="NXZ21" s="29"/>
      <c r="NYA21" s="29"/>
      <c r="NYB21" s="29"/>
      <c r="NYC21" s="29"/>
      <c r="NYD21" s="29"/>
      <c r="NYE21" s="29"/>
      <c r="NYF21" s="29"/>
      <c r="NYG21" s="29"/>
      <c r="NYH21" s="29"/>
      <c r="NYI21" s="29"/>
      <c r="NYJ21" s="29"/>
      <c r="NYK21" s="29"/>
      <c r="NYL21" s="29"/>
      <c r="NYM21" s="29"/>
      <c r="NYN21" s="29"/>
      <c r="NYO21" s="29"/>
      <c r="NYP21" s="29"/>
      <c r="NYQ21" s="29"/>
      <c r="NYR21" s="29"/>
      <c r="NYS21" s="29"/>
      <c r="NYT21" s="29"/>
      <c r="NYU21" s="29"/>
      <c r="NYV21" s="29"/>
      <c r="NYW21" s="29"/>
      <c r="NYX21" s="29"/>
      <c r="NYY21" s="29"/>
      <c r="NYZ21" s="29"/>
      <c r="NZA21" s="29"/>
      <c r="NZB21" s="29"/>
      <c r="NZC21" s="29"/>
      <c r="NZD21" s="29"/>
      <c r="NZE21" s="29"/>
      <c r="NZF21" s="29"/>
      <c r="NZG21" s="29"/>
      <c r="NZH21" s="29"/>
      <c r="NZI21" s="29"/>
      <c r="NZJ21" s="29"/>
      <c r="NZK21" s="29"/>
      <c r="NZL21" s="29"/>
      <c r="NZM21" s="29"/>
      <c r="NZN21" s="29"/>
      <c r="NZO21" s="29"/>
      <c r="NZP21" s="29"/>
      <c r="NZQ21" s="29"/>
      <c r="NZR21" s="29"/>
      <c r="NZS21" s="29"/>
      <c r="NZT21" s="29"/>
      <c r="NZU21" s="29"/>
      <c r="NZV21" s="29"/>
      <c r="NZW21" s="29"/>
      <c r="NZX21" s="29"/>
      <c r="NZY21" s="29"/>
      <c r="NZZ21" s="29"/>
      <c r="OAA21" s="29"/>
      <c r="OAB21" s="29"/>
      <c r="OAC21" s="29"/>
      <c r="OAD21" s="29"/>
      <c r="OAE21" s="29"/>
      <c r="OAF21" s="29"/>
      <c r="OAG21" s="29"/>
      <c r="OAH21" s="29"/>
      <c r="OAI21" s="29"/>
      <c r="OAJ21" s="29"/>
      <c r="OAK21" s="29"/>
      <c r="OAL21" s="29"/>
      <c r="OAM21" s="29"/>
      <c r="OAN21" s="29"/>
      <c r="OAO21" s="29"/>
      <c r="OAP21" s="29"/>
      <c r="OAQ21" s="29"/>
      <c r="OAR21" s="29"/>
      <c r="OAS21" s="29"/>
      <c r="OAT21" s="29"/>
      <c r="OAU21" s="29"/>
      <c r="OAV21" s="29"/>
      <c r="OAW21" s="29"/>
      <c r="OAX21" s="29"/>
      <c r="OAY21" s="29"/>
      <c r="OAZ21" s="29"/>
      <c r="OBA21" s="29"/>
      <c r="OBB21" s="29"/>
      <c r="OBC21" s="29"/>
      <c r="OBD21" s="29"/>
      <c r="OBE21" s="29"/>
      <c r="OBF21" s="29"/>
      <c r="OBG21" s="29"/>
      <c r="OBH21" s="29"/>
      <c r="OBI21" s="29"/>
      <c r="OBJ21" s="29"/>
      <c r="OBK21" s="29"/>
      <c r="OBL21" s="29"/>
      <c r="OBM21" s="29"/>
      <c r="OBN21" s="29"/>
      <c r="OBO21" s="29"/>
      <c r="OBP21" s="29"/>
      <c r="OBQ21" s="29"/>
      <c r="OBR21" s="29"/>
      <c r="OBS21" s="29"/>
      <c r="OBT21" s="29"/>
      <c r="OBU21" s="29"/>
      <c r="OBV21" s="29"/>
      <c r="OBW21" s="29"/>
      <c r="OBX21" s="29"/>
      <c r="OBY21" s="29"/>
      <c r="OBZ21" s="29"/>
      <c r="OCA21" s="29"/>
      <c r="OCB21" s="29"/>
      <c r="OCC21" s="29"/>
      <c r="OCD21" s="29"/>
      <c r="OCE21" s="29"/>
      <c r="OCF21" s="29"/>
      <c r="OCG21" s="29"/>
      <c r="OCH21" s="29"/>
      <c r="OCI21" s="29"/>
      <c r="OCJ21" s="29"/>
      <c r="OCK21" s="29"/>
      <c r="OCL21" s="29"/>
      <c r="OCM21" s="29"/>
      <c r="OCN21" s="29"/>
      <c r="OCO21" s="29"/>
      <c r="OCP21" s="29"/>
      <c r="OCQ21" s="29"/>
      <c r="OCR21" s="29"/>
      <c r="OCS21" s="29"/>
      <c r="OCT21" s="29"/>
      <c r="OCU21" s="29"/>
      <c r="OCV21" s="29"/>
      <c r="OCW21" s="29"/>
      <c r="OCX21" s="29"/>
      <c r="OCY21" s="29"/>
      <c r="OCZ21" s="29"/>
      <c r="ODA21" s="29"/>
      <c r="ODB21" s="29"/>
      <c r="ODC21" s="29"/>
      <c r="ODD21" s="29"/>
      <c r="ODE21" s="29"/>
      <c r="ODF21" s="29"/>
      <c r="ODG21" s="29"/>
      <c r="ODH21" s="29"/>
      <c r="ODI21" s="29"/>
      <c r="ODJ21" s="29"/>
      <c r="ODK21" s="29"/>
      <c r="ODL21" s="29"/>
      <c r="ODM21" s="29"/>
      <c r="ODN21" s="29"/>
      <c r="ODO21" s="29"/>
      <c r="ODP21" s="29"/>
      <c r="ODQ21" s="29"/>
      <c r="ODR21" s="29"/>
      <c r="ODS21" s="29"/>
      <c r="ODT21" s="29"/>
      <c r="ODU21" s="29"/>
      <c r="ODV21" s="29"/>
      <c r="ODW21" s="29"/>
      <c r="ODX21" s="29"/>
      <c r="ODY21" s="29"/>
      <c r="ODZ21" s="29"/>
      <c r="OEA21" s="29"/>
      <c r="OEB21" s="29"/>
      <c r="OEC21" s="29"/>
      <c r="OED21" s="29"/>
      <c r="OEE21" s="29"/>
      <c r="OEF21" s="29"/>
      <c r="OEG21" s="29"/>
      <c r="OEH21" s="29"/>
      <c r="OEI21" s="29"/>
      <c r="OEJ21" s="29"/>
      <c r="OEK21" s="29"/>
      <c r="OEL21" s="29"/>
      <c r="OEM21" s="29"/>
      <c r="OEN21" s="29"/>
      <c r="OEO21" s="29"/>
      <c r="OEP21" s="29"/>
      <c r="OEQ21" s="29"/>
      <c r="OER21" s="29"/>
      <c r="OES21" s="29"/>
      <c r="OET21" s="29"/>
      <c r="OEU21" s="29"/>
      <c r="OEV21" s="29"/>
      <c r="OEW21" s="29"/>
      <c r="OEX21" s="29"/>
      <c r="OEY21" s="29"/>
      <c r="OEZ21" s="29"/>
      <c r="OFA21" s="29"/>
      <c r="OFB21" s="29"/>
      <c r="OFC21" s="29"/>
      <c r="OFD21" s="29"/>
      <c r="OFE21" s="29"/>
      <c r="OFF21" s="29"/>
      <c r="OFG21" s="29"/>
      <c r="OFH21" s="29"/>
      <c r="OFI21" s="29"/>
      <c r="OFJ21" s="29"/>
      <c r="OFK21" s="29"/>
      <c r="OFL21" s="29"/>
      <c r="OFM21" s="29"/>
      <c r="OFN21" s="29"/>
      <c r="OFO21" s="29"/>
      <c r="OFP21" s="29"/>
      <c r="OFQ21" s="29"/>
      <c r="OFR21" s="29"/>
      <c r="OFS21" s="29"/>
      <c r="OFT21" s="29"/>
      <c r="OFU21" s="29"/>
      <c r="OFV21" s="29"/>
      <c r="OFW21" s="29"/>
      <c r="OFX21" s="29"/>
      <c r="OFY21" s="29"/>
      <c r="OFZ21" s="29"/>
      <c r="OGA21" s="29"/>
      <c r="OGB21" s="29"/>
      <c r="OGC21" s="29"/>
      <c r="OGD21" s="29"/>
      <c r="OGE21" s="29"/>
      <c r="OGF21" s="29"/>
      <c r="OGG21" s="29"/>
      <c r="OGH21" s="29"/>
      <c r="OGI21" s="29"/>
      <c r="OGJ21" s="29"/>
      <c r="OGK21" s="29"/>
      <c r="OGL21" s="29"/>
      <c r="OGM21" s="29"/>
      <c r="OGN21" s="29"/>
      <c r="OGO21" s="29"/>
      <c r="OGP21" s="29"/>
      <c r="OGQ21" s="29"/>
      <c r="OGR21" s="29"/>
      <c r="OGS21" s="29"/>
      <c r="OGT21" s="29"/>
      <c r="OGU21" s="29"/>
      <c r="OGV21" s="29"/>
      <c r="OGW21" s="29"/>
      <c r="OGX21" s="29"/>
      <c r="OGY21" s="29"/>
      <c r="OGZ21" s="29"/>
      <c r="OHA21" s="29"/>
      <c r="OHB21" s="29"/>
      <c r="OHC21" s="29"/>
      <c r="OHD21" s="29"/>
      <c r="OHE21" s="29"/>
      <c r="OHF21" s="29"/>
      <c r="OHG21" s="29"/>
      <c r="OHH21" s="29"/>
      <c r="OHI21" s="29"/>
      <c r="OHJ21" s="29"/>
      <c r="OHK21" s="29"/>
      <c r="OHL21" s="29"/>
      <c r="OHM21" s="29"/>
      <c r="OHN21" s="29"/>
      <c r="OHO21" s="29"/>
      <c r="OHP21" s="29"/>
      <c r="OHQ21" s="29"/>
      <c r="OHR21" s="29"/>
      <c r="OHS21" s="29"/>
      <c r="OHT21" s="29"/>
      <c r="OHU21" s="29"/>
      <c r="OHV21" s="29"/>
      <c r="OHW21" s="29"/>
      <c r="OHX21" s="29"/>
      <c r="OHY21" s="29"/>
      <c r="OHZ21" s="29"/>
      <c r="OIA21" s="29"/>
      <c r="OIB21" s="29"/>
      <c r="OIC21" s="29"/>
      <c r="OID21" s="29"/>
      <c r="OIE21" s="29"/>
      <c r="OIF21" s="29"/>
      <c r="OIG21" s="29"/>
      <c r="OIH21" s="29"/>
      <c r="OII21" s="29"/>
      <c r="OIJ21" s="29"/>
      <c r="OIK21" s="29"/>
      <c r="OIL21" s="29"/>
      <c r="OIM21" s="29"/>
      <c r="OIN21" s="29"/>
      <c r="OIO21" s="29"/>
      <c r="OIP21" s="29"/>
      <c r="OIQ21" s="29"/>
      <c r="OIR21" s="29"/>
      <c r="OIS21" s="29"/>
      <c r="OIT21" s="29"/>
      <c r="OIU21" s="29"/>
      <c r="OIV21" s="29"/>
      <c r="OIW21" s="29"/>
      <c r="OIX21" s="29"/>
      <c r="OIY21" s="29"/>
      <c r="OIZ21" s="29"/>
      <c r="OJA21" s="29"/>
      <c r="OJB21" s="29"/>
      <c r="OJC21" s="29"/>
      <c r="OJD21" s="29"/>
      <c r="OJE21" s="29"/>
      <c r="OJF21" s="29"/>
      <c r="OJG21" s="29"/>
      <c r="OJH21" s="29"/>
      <c r="OJI21" s="29"/>
      <c r="OJJ21" s="29"/>
      <c r="OJK21" s="29"/>
      <c r="OJL21" s="29"/>
      <c r="OJM21" s="29"/>
      <c r="OJN21" s="29"/>
      <c r="OJO21" s="29"/>
      <c r="OJP21" s="29"/>
      <c r="OJQ21" s="29"/>
      <c r="OJR21" s="29"/>
      <c r="OJS21" s="29"/>
      <c r="OJT21" s="29"/>
      <c r="OJU21" s="29"/>
      <c r="OJV21" s="29"/>
      <c r="OJW21" s="29"/>
      <c r="OJX21" s="29"/>
      <c r="OJY21" s="29"/>
      <c r="OJZ21" s="29"/>
      <c r="OKA21" s="29"/>
      <c r="OKB21" s="29"/>
      <c r="OKC21" s="29"/>
      <c r="OKD21" s="29"/>
      <c r="OKE21" s="29"/>
      <c r="OKF21" s="29"/>
      <c r="OKG21" s="29"/>
      <c r="OKH21" s="29"/>
      <c r="OKI21" s="29"/>
      <c r="OKJ21" s="29"/>
      <c r="OKK21" s="29"/>
      <c r="OKL21" s="29"/>
      <c r="OKM21" s="29"/>
      <c r="OKN21" s="29"/>
      <c r="OKO21" s="29"/>
      <c r="OKP21" s="29"/>
      <c r="OKQ21" s="29"/>
      <c r="OKR21" s="29"/>
      <c r="OKS21" s="29"/>
      <c r="OKT21" s="29"/>
      <c r="OKU21" s="29"/>
      <c r="OKV21" s="29"/>
      <c r="OKW21" s="29"/>
      <c r="OKX21" s="29"/>
      <c r="OKY21" s="29"/>
      <c r="OKZ21" s="29"/>
      <c r="OLA21" s="29"/>
      <c r="OLB21" s="29"/>
      <c r="OLC21" s="29"/>
      <c r="OLD21" s="29"/>
      <c r="OLE21" s="29"/>
      <c r="OLF21" s="29"/>
      <c r="OLG21" s="29"/>
      <c r="OLH21" s="29"/>
      <c r="OLI21" s="29"/>
      <c r="OLJ21" s="29"/>
      <c r="OLK21" s="29"/>
      <c r="OLL21" s="29"/>
      <c r="OLM21" s="29"/>
      <c r="OLN21" s="29"/>
      <c r="OLO21" s="29"/>
      <c r="OLP21" s="29"/>
      <c r="OLQ21" s="29"/>
      <c r="OLR21" s="29"/>
      <c r="OLS21" s="29"/>
      <c r="OLT21" s="29"/>
      <c r="OLU21" s="29"/>
      <c r="OLV21" s="29"/>
      <c r="OLW21" s="29"/>
      <c r="OLX21" s="29"/>
      <c r="OLY21" s="29"/>
      <c r="OLZ21" s="29"/>
      <c r="OMA21" s="29"/>
      <c r="OMB21" s="29"/>
      <c r="OMC21" s="29"/>
      <c r="OMD21" s="29"/>
      <c r="OME21" s="29"/>
      <c r="OMF21" s="29"/>
      <c r="OMG21" s="29"/>
      <c r="OMH21" s="29"/>
      <c r="OMI21" s="29"/>
      <c r="OMJ21" s="29"/>
      <c r="OMK21" s="29"/>
      <c r="OML21" s="29"/>
      <c r="OMM21" s="29"/>
      <c r="OMN21" s="29"/>
      <c r="OMO21" s="29"/>
      <c r="OMP21" s="29"/>
      <c r="OMQ21" s="29"/>
      <c r="OMR21" s="29"/>
      <c r="OMS21" s="29"/>
      <c r="OMT21" s="29"/>
      <c r="OMU21" s="29"/>
      <c r="OMV21" s="29"/>
      <c r="OMW21" s="29"/>
      <c r="OMX21" s="29"/>
      <c r="OMY21" s="29"/>
      <c r="OMZ21" s="29"/>
      <c r="ONA21" s="29"/>
      <c r="ONB21" s="29"/>
      <c r="ONC21" s="29"/>
      <c r="OND21" s="29"/>
      <c r="ONE21" s="29"/>
      <c r="ONF21" s="29"/>
      <c r="ONG21" s="29"/>
      <c r="ONH21" s="29"/>
      <c r="ONI21" s="29"/>
      <c r="ONJ21" s="29"/>
      <c r="ONK21" s="29"/>
      <c r="ONL21" s="29"/>
      <c r="ONM21" s="29"/>
      <c r="ONN21" s="29"/>
      <c r="ONO21" s="29"/>
      <c r="ONP21" s="29"/>
      <c r="ONQ21" s="29"/>
      <c r="ONR21" s="29"/>
      <c r="ONS21" s="29"/>
      <c r="ONT21" s="29"/>
      <c r="ONU21" s="29"/>
      <c r="ONV21" s="29"/>
      <c r="ONW21" s="29"/>
      <c r="ONX21" s="29"/>
      <c r="ONY21" s="29"/>
      <c r="ONZ21" s="29"/>
      <c r="OOA21" s="29"/>
      <c r="OOB21" s="29"/>
      <c r="OOC21" s="29"/>
      <c r="OOD21" s="29"/>
      <c r="OOE21" s="29"/>
      <c r="OOF21" s="29"/>
      <c r="OOG21" s="29"/>
      <c r="OOH21" s="29"/>
      <c r="OOI21" s="29"/>
      <c r="OOJ21" s="29"/>
      <c r="OOK21" s="29"/>
      <c r="OOL21" s="29"/>
      <c r="OOM21" s="29"/>
      <c r="OON21" s="29"/>
      <c r="OOO21" s="29"/>
      <c r="OOP21" s="29"/>
      <c r="OOQ21" s="29"/>
      <c r="OOR21" s="29"/>
      <c r="OOS21" s="29"/>
      <c r="OOT21" s="29"/>
      <c r="OOU21" s="29"/>
      <c r="OOV21" s="29"/>
      <c r="OOW21" s="29"/>
      <c r="OOX21" s="29"/>
      <c r="OOY21" s="29"/>
      <c r="OOZ21" s="29"/>
      <c r="OPA21" s="29"/>
      <c r="OPB21" s="29"/>
      <c r="OPC21" s="29"/>
      <c r="OPD21" s="29"/>
      <c r="OPE21" s="29"/>
      <c r="OPF21" s="29"/>
      <c r="OPG21" s="29"/>
      <c r="OPH21" s="29"/>
      <c r="OPI21" s="29"/>
      <c r="OPJ21" s="29"/>
      <c r="OPK21" s="29"/>
      <c r="OPL21" s="29"/>
      <c r="OPM21" s="29"/>
      <c r="OPN21" s="29"/>
      <c r="OPO21" s="29"/>
      <c r="OPP21" s="29"/>
      <c r="OPQ21" s="29"/>
      <c r="OPR21" s="29"/>
      <c r="OPS21" s="29"/>
      <c r="OPT21" s="29"/>
      <c r="OPU21" s="29"/>
      <c r="OPV21" s="29"/>
      <c r="OPW21" s="29"/>
      <c r="OPX21" s="29"/>
      <c r="OPY21" s="29"/>
      <c r="OPZ21" s="29"/>
      <c r="OQA21" s="29"/>
      <c r="OQB21" s="29"/>
      <c r="OQC21" s="29"/>
      <c r="OQD21" s="29"/>
      <c r="OQE21" s="29"/>
      <c r="OQF21" s="29"/>
      <c r="OQG21" s="29"/>
      <c r="OQH21" s="29"/>
      <c r="OQI21" s="29"/>
      <c r="OQJ21" s="29"/>
      <c r="OQK21" s="29"/>
      <c r="OQL21" s="29"/>
      <c r="OQM21" s="29"/>
      <c r="OQN21" s="29"/>
      <c r="OQO21" s="29"/>
      <c r="OQP21" s="29"/>
      <c r="OQQ21" s="29"/>
      <c r="OQR21" s="29"/>
      <c r="OQS21" s="29"/>
      <c r="OQT21" s="29"/>
      <c r="OQU21" s="29"/>
      <c r="OQV21" s="29"/>
      <c r="OQW21" s="29"/>
      <c r="OQX21" s="29"/>
      <c r="OQY21" s="29"/>
      <c r="OQZ21" s="29"/>
      <c r="ORA21" s="29"/>
      <c r="ORB21" s="29"/>
      <c r="ORC21" s="29"/>
      <c r="ORD21" s="29"/>
      <c r="ORE21" s="29"/>
      <c r="ORF21" s="29"/>
      <c r="ORG21" s="29"/>
      <c r="ORH21" s="29"/>
      <c r="ORI21" s="29"/>
      <c r="ORJ21" s="29"/>
      <c r="ORK21" s="29"/>
      <c r="ORL21" s="29"/>
      <c r="ORM21" s="29"/>
      <c r="ORN21" s="29"/>
      <c r="ORO21" s="29"/>
      <c r="ORP21" s="29"/>
      <c r="ORQ21" s="29"/>
      <c r="ORR21" s="29"/>
      <c r="ORS21" s="29"/>
      <c r="ORT21" s="29"/>
      <c r="ORU21" s="29"/>
      <c r="ORV21" s="29"/>
      <c r="ORW21" s="29"/>
      <c r="ORX21" s="29"/>
      <c r="ORY21" s="29"/>
      <c r="ORZ21" s="29"/>
      <c r="OSA21" s="29"/>
      <c r="OSB21" s="29"/>
      <c r="OSC21" s="29"/>
      <c r="OSD21" s="29"/>
      <c r="OSE21" s="29"/>
      <c r="OSF21" s="29"/>
      <c r="OSG21" s="29"/>
      <c r="OSH21" s="29"/>
      <c r="OSI21" s="29"/>
      <c r="OSJ21" s="29"/>
      <c r="OSK21" s="29"/>
      <c r="OSL21" s="29"/>
      <c r="OSM21" s="29"/>
      <c r="OSN21" s="29"/>
      <c r="OSO21" s="29"/>
      <c r="OSP21" s="29"/>
      <c r="OSQ21" s="29"/>
      <c r="OSR21" s="29"/>
      <c r="OSS21" s="29"/>
      <c r="OST21" s="29"/>
      <c r="OSU21" s="29"/>
      <c r="OSV21" s="29"/>
      <c r="OSW21" s="29"/>
      <c r="OSX21" s="29"/>
      <c r="OSY21" s="29"/>
      <c r="OSZ21" s="29"/>
      <c r="OTA21" s="29"/>
      <c r="OTB21" s="29"/>
      <c r="OTC21" s="29"/>
      <c r="OTD21" s="29"/>
      <c r="OTE21" s="29"/>
      <c r="OTF21" s="29"/>
      <c r="OTG21" s="29"/>
      <c r="OTH21" s="29"/>
      <c r="OTI21" s="29"/>
      <c r="OTJ21" s="29"/>
      <c r="OTK21" s="29"/>
      <c r="OTL21" s="29"/>
      <c r="OTM21" s="29"/>
      <c r="OTN21" s="29"/>
      <c r="OTO21" s="29"/>
      <c r="OTP21" s="29"/>
      <c r="OTQ21" s="29"/>
      <c r="OTR21" s="29"/>
      <c r="OTS21" s="29"/>
      <c r="OTT21" s="29"/>
      <c r="OTU21" s="29"/>
      <c r="OTV21" s="29"/>
      <c r="OTW21" s="29"/>
      <c r="OTX21" s="29"/>
      <c r="OTY21" s="29"/>
      <c r="OTZ21" s="29"/>
      <c r="OUA21" s="29"/>
      <c r="OUB21" s="29"/>
      <c r="OUC21" s="29"/>
      <c r="OUD21" s="29"/>
      <c r="OUE21" s="29"/>
      <c r="OUF21" s="29"/>
      <c r="OUG21" s="29"/>
      <c r="OUH21" s="29"/>
      <c r="OUI21" s="29"/>
      <c r="OUJ21" s="29"/>
      <c r="OUK21" s="29"/>
      <c r="OUL21" s="29"/>
      <c r="OUM21" s="29"/>
      <c r="OUN21" s="29"/>
      <c r="OUO21" s="29"/>
      <c r="OUP21" s="29"/>
      <c r="OUQ21" s="29"/>
      <c r="OUR21" s="29"/>
      <c r="OUS21" s="29"/>
      <c r="OUT21" s="29"/>
      <c r="OUU21" s="29"/>
      <c r="OUV21" s="29"/>
      <c r="OUW21" s="29"/>
      <c r="OUX21" s="29"/>
      <c r="OUY21" s="29"/>
      <c r="OUZ21" s="29"/>
      <c r="OVA21" s="29"/>
      <c r="OVB21" s="29"/>
      <c r="OVC21" s="29"/>
      <c r="OVD21" s="29"/>
      <c r="OVE21" s="29"/>
      <c r="OVF21" s="29"/>
      <c r="OVG21" s="29"/>
      <c r="OVH21" s="29"/>
      <c r="OVI21" s="29"/>
      <c r="OVJ21" s="29"/>
      <c r="OVK21" s="29"/>
      <c r="OVL21" s="29"/>
      <c r="OVM21" s="29"/>
      <c r="OVN21" s="29"/>
      <c r="OVO21" s="29"/>
      <c r="OVP21" s="29"/>
      <c r="OVQ21" s="29"/>
      <c r="OVR21" s="29"/>
      <c r="OVS21" s="29"/>
      <c r="OVT21" s="29"/>
      <c r="OVU21" s="29"/>
      <c r="OVV21" s="29"/>
      <c r="OVW21" s="29"/>
      <c r="OVX21" s="29"/>
      <c r="OVY21" s="29"/>
      <c r="OVZ21" s="29"/>
      <c r="OWA21" s="29"/>
      <c r="OWB21" s="29"/>
      <c r="OWC21" s="29"/>
      <c r="OWD21" s="29"/>
      <c r="OWE21" s="29"/>
      <c r="OWF21" s="29"/>
      <c r="OWG21" s="29"/>
      <c r="OWH21" s="29"/>
      <c r="OWI21" s="29"/>
      <c r="OWJ21" s="29"/>
      <c r="OWK21" s="29"/>
      <c r="OWL21" s="29"/>
      <c r="OWM21" s="29"/>
      <c r="OWN21" s="29"/>
      <c r="OWO21" s="29"/>
      <c r="OWP21" s="29"/>
      <c r="OWQ21" s="29"/>
      <c r="OWR21" s="29"/>
      <c r="OWS21" s="29"/>
      <c r="OWT21" s="29"/>
      <c r="OWU21" s="29"/>
      <c r="OWV21" s="29"/>
      <c r="OWW21" s="29"/>
      <c r="OWX21" s="29"/>
      <c r="OWY21" s="29"/>
      <c r="OWZ21" s="29"/>
      <c r="OXA21" s="29"/>
      <c r="OXB21" s="29"/>
      <c r="OXC21" s="29"/>
      <c r="OXD21" s="29"/>
      <c r="OXE21" s="29"/>
      <c r="OXF21" s="29"/>
      <c r="OXG21" s="29"/>
      <c r="OXH21" s="29"/>
      <c r="OXI21" s="29"/>
      <c r="OXJ21" s="29"/>
      <c r="OXK21" s="29"/>
      <c r="OXL21" s="29"/>
      <c r="OXM21" s="29"/>
      <c r="OXN21" s="29"/>
      <c r="OXO21" s="29"/>
      <c r="OXP21" s="29"/>
      <c r="OXQ21" s="29"/>
      <c r="OXR21" s="29"/>
      <c r="OXS21" s="29"/>
      <c r="OXT21" s="29"/>
      <c r="OXU21" s="29"/>
      <c r="OXV21" s="29"/>
      <c r="OXW21" s="29"/>
      <c r="OXX21" s="29"/>
      <c r="OXY21" s="29"/>
      <c r="OXZ21" s="29"/>
      <c r="OYA21" s="29"/>
      <c r="OYB21" s="29"/>
      <c r="OYC21" s="29"/>
      <c r="OYD21" s="29"/>
      <c r="OYE21" s="29"/>
      <c r="OYF21" s="29"/>
      <c r="OYG21" s="29"/>
      <c r="OYH21" s="29"/>
      <c r="OYI21" s="29"/>
      <c r="OYJ21" s="29"/>
      <c r="OYK21" s="29"/>
      <c r="OYL21" s="29"/>
      <c r="OYM21" s="29"/>
      <c r="OYN21" s="29"/>
      <c r="OYO21" s="29"/>
      <c r="OYP21" s="29"/>
      <c r="OYQ21" s="29"/>
      <c r="OYR21" s="29"/>
      <c r="OYS21" s="29"/>
      <c r="OYT21" s="29"/>
      <c r="OYU21" s="29"/>
      <c r="OYV21" s="29"/>
      <c r="OYW21" s="29"/>
      <c r="OYX21" s="29"/>
      <c r="OYY21" s="29"/>
      <c r="OYZ21" s="29"/>
      <c r="OZA21" s="29"/>
      <c r="OZB21" s="29"/>
      <c r="OZC21" s="29"/>
      <c r="OZD21" s="29"/>
      <c r="OZE21" s="29"/>
      <c r="OZF21" s="29"/>
      <c r="OZG21" s="29"/>
      <c r="OZH21" s="29"/>
      <c r="OZI21" s="29"/>
      <c r="OZJ21" s="29"/>
      <c r="OZK21" s="29"/>
      <c r="OZL21" s="29"/>
      <c r="OZM21" s="29"/>
      <c r="OZN21" s="29"/>
      <c r="OZO21" s="29"/>
      <c r="OZP21" s="29"/>
      <c r="OZQ21" s="29"/>
      <c r="OZR21" s="29"/>
      <c r="OZS21" s="29"/>
      <c r="OZT21" s="29"/>
      <c r="OZU21" s="29"/>
      <c r="OZV21" s="29"/>
      <c r="OZW21" s="29"/>
      <c r="OZX21" s="29"/>
      <c r="OZY21" s="29"/>
      <c r="OZZ21" s="29"/>
      <c r="PAA21" s="29"/>
      <c r="PAB21" s="29"/>
      <c r="PAC21" s="29"/>
      <c r="PAD21" s="29"/>
      <c r="PAE21" s="29"/>
      <c r="PAF21" s="29"/>
      <c r="PAG21" s="29"/>
      <c r="PAH21" s="29"/>
      <c r="PAI21" s="29"/>
      <c r="PAJ21" s="29"/>
      <c r="PAK21" s="29"/>
      <c r="PAL21" s="29"/>
      <c r="PAM21" s="29"/>
      <c r="PAN21" s="29"/>
      <c r="PAO21" s="29"/>
      <c r="PAP21" s="29"/>
      <c r="PAQ21" s="29"/>
      <c r="PAR21" s="29"/>
      <c r="PAS21" s="29"/>
      <c r="PAT21" s="29"/>
      <c r="PAU21" s="29"/>
      <c r="PAV21" s="29"/>
      <c r="PAW21" s="29"/>
      <c r="PAX21" s="29"/>
      <c r="PAY21" s="29"/>
      <c r="PAZ21" s="29"/>
      <c r="PBA21" s="29"/>
      <c r="PBB21" s="29"/>
      <c r="PBC21" s="29"/>
      <c r="PBD21" s="29"/>
      <c r="PBE21" s="29"/>
      <c r="PBF21" s="29"/>
      <c r="PBG21" s="29"/>
      <c r="PBH21" s="29"/>
      <c r="PBI21" s="29"/>
      <c r="PBJ21" s="29"/>
      <c r="PBK21" s="29"/>
      <c r="PBL21" s="29"/>
      <c r="PBM21" s="29"/>
      <c r="PBN21" s="29"/>
      <c r="PBO21" s="29"/>
      <c r="PBP21" s="29"/>
      <c r="PBQ21" s="29"/>
      <c r="PBR21" s="29"/>
      <c r="PBS21" s="29"/>
      <c r="PBT21" s="29"/>
      <c r="PBU21" s="29"/>
      <c r="PBV21" s="29"/>
      <c r="PBW21" s="29"/>
      <c r="PBX21" s="29"/>
      <c r="PBY21" s="29"/>
      <c r="PBZ21" s="29"/>
      <c r="PCA21" s="29"/>
      <c r="PCB21" s="29"/>
      <c r="PCC21" s="29"/>
      <c r="PCD21" s="29"/>
      <c r="PCE21" s="29"/>
      <c r="PCF21" s="29"/>
      <c r="PCG21" s="29"/>
      <c r="PCH21" s="29"/>
      <c r="PCI21" s="29"/>
      <c r="PCJ21" s="29"/>
      <c r="PCK21" s="29"/>
      <c r="PCL21" s="29"/>
      <c r="PCM21" s="29"/>
      <c r="PCN21" s="29"/>
      <c r="PCO21" s="29"/>
      <c r="PCP21" s="29"/>
      <c r="PCQ21" s="29"/>
      <c r="PCR21" s="29"/>
      <c r="PCS21" s="29"/>
      <c r="PCT21" s="29"/>
      <c r="PCU21" s="29"/>
      <c r="PCV21" s="29"/>
      <c r="PCW21" s="29"/>
      <c r="PCX21" s="29"/>
      <c r="PCY21" s="29"/>
      <c r="PCZ21" s="29"/>
      <c r="PDA21" s="29"/>
      <c r="PDB21" s="29"/>
      <c r="PDC21" s="29"/>
      <c r="PDD21" s="29"/>
      <c r="PDE21" s="29"/>
      <c r="PDF21" s="29"/>
      <c r="PDG21" s="29"/>
      <c r="PDH21" s="29"/>
      <c r="PDI21" s="29"/>
      <c r="PDJ21" s="29"/>
      <c r="PDK21" s="29"/>
      <c r="PDL21" s="29"/>
      <c r="PDM21" s="29"/>
      <c r="PDN21" s="29"/>
      <c r="PDO21" s="29"/>
      <c r="PDP21" s="29"/>
      <c r="PDQ21" s="29"/>
      <c r="PDR21" s="29"/>
      <c r="PDS21" s="29"/>
      <c r="PDT21" s="29"/>
      <c r="PDU21" s="29"/>
      <c r="PDV21" s="29"/>
      <c r="PDW21" s="29"/>
      <c r="PDX21" s="29"/>
      <c r="PDY21" s="29"/>
      <c r="PDZ21" s="29"/>
      <c r="PEA21" s="29"/>
      <c r="PEB21" s="29"/>
      <c r="PEC21" s="29"/>
      <c r="PED21" s="29"/>
      <c r="PEE21" s="29"/>
      <c r="PEF21" s="29"/>
      <c r="PEG21" s="29"/>
      <c r="PEH21" s="29"/>
      <c r="PEI21" s="29"/>
      <c r="PEJ21" s="29"/>
      <c r="PEK21" s="29"/>
      <c r="PEL21" s="29"/>
      <c r="PEM21" s="29"/>
      <c r="PEN21" s="29"/>
      <c r="PEO21" s="29"/>
      <c r="PEP21" s="29"/>
      <c r="PEQ21" s="29"/>
      <c r="PER21" s="29"/>
      <c r="PES21" s="29"/>
      <c r="PET21" s="29"/>
      <c r="PEU21" s="29"/>
      <c r="PEV21" s="29"/>
      <c r="PEW21" s="29"/>
      <c r="PEX21" s="29"/>
      <c r="PEY21" s="29"/>
      <c r="PEZ21" s="29"/>
      <c r="PFA21" s="29"/>
      <c r="PFB21" s="29"/>
      <c r="PFC21" s="29"/>
      <c r="PFD21" s="29"/>
      <c r="PFE21" s="29"/>
      <c r="PFF21" s="29"/>
      <c r="PFG21" s="29"/>
      <c r="PFH21" s="29"/>
      <c r="PFI21" s="29"/>
      <c r="PFJ21" s="29"/>
      <c r="PFK21" s="29"/>
      <c r="PFL21" s="29"/>
      <c r="PFM21" s="29"/>
      <c r="PFN21" s="29"/>
      <c r="PFO21" s="29"/>
      <c r="PFP21" s="29"/>
      <c r="PFQ21" s="29"/>
      <c r="PFR21" s="29"/>
      <c r="PFS21" s="29"/>
      <c r="PFT21" s="29"/>
      <c r="PFU21" s="29"/>
      <c r="PFV21" s="29"/>
      <c r="PFW21" s="29"/>
      <c r="PFX21" s="29"/>
      <c r="PFY21" s="29"/>
      <c r="PFZ21" s="29"/>
      <c r="PGA21" s="29"/>
      <c r="PGB21" s="29"/>
      <c r="PGC21" s="29"/>
      <c r="PGD21" s="29"/>
      <c r="PGE21" s="29"/>
      <c r="PGF21" s="29"/>
      <c r="PGG21" s="29"/>
      <c r="PGH21" s="29"/>
      <c r="PGI21" s="29"/>
      <c r="PGJ21" s="29"/>
      <c r="PGK21" s="29"/>
      <c r="PGL21" s="29"/>
      <c r="PGM21" s="29"/>
      <c r="PGN21" s="29"/>
      <c r="PGO21" s="29"/>
      <c r="PGP21" s="29"/>
      <c r="PGQ21" s="29"/>
      <c r="PGR21" s="29"/>
      <c r="PGS21" s="29"/>
      <c r="PGT21" s="29"/>
      <c r="PGU21" s="29"/>
      <c r="PGV21" s="29"/>
      <c r="PGW21" s="29"/>
      <c r="PGX21" s="29"/>
      <c r="PGY21" s="29"/>
      <c r="PGZ21" s="29"/>
      <c r="PHA21" s="29"/>
      <c r="PHB21" s="29"/>
      <c r="PHC21" s="29"/>
      <c r="PHD21" s="29"/>
      <c r="PHE21" s="29"/>
      <c r="PHF21" s="29"/>
      <c r="PHG21" s="29"/>
      <c r="PHH21" s="29"/>
      <c r="PHI21" s="29"/>
      <c r="PHJ21" s="29"/>
      <c r="PHK21" s="29"/>
      <c r="PHL21" s="29"/>
      <c r="PHM21" s="29"/>
      <c r="PHN21" s="29"/>
      <c r="PHO21" s="29"/>
      <c r="PHP21" s="29"/>
      <c r="PHQ21" s="29"/>
      <c r="PHR21" s="29"/>
      <c r="PHS21" s="29"/>
      <c r="PHT21" s="29"/>
      <c r="PHU21" s="29"/>
      <c r="PHV21" s="29"/>
      <c r="PHW21" s="29"/>
      <c r="PHX21" s="29"/>
      <c r="PHY21" s="29"/>
      <c r="PHZ21" s="29"/>
      <c r="PIA21" s="29"/>
      <c r="PIB21" s="29"/>
      <c r="PIC21" s="29"/>
      <c r="PID21" s="29"/>
      <c r="PIE21" s="29"/>
      <c r="PIF21" s="29"/>
      <c r="PIG21" s="29"/>
      <c r="PIH21" s="29"/>
      <c r="PII21" s="29"/>
      <c r="PIJ21" s="29"/>
      <c r="PIK21" s="29"/>
      <c r="PIL21" s="29"/>
      <c r="PIM21" s="29"/>
      <c r="PIN21" s="29"/>
      <c r="PIO21" s="29"/>
      <c r="PIP21" s="29"/>
      <c r="PIQ21" s="29"/>
      <c r="PIR21" s="29"/>
      <c r="PIS21" s="29"/>
      <c r="PIT21" s="29"/>
      <c r="PIU21" s="29"/>
      <c r="PIV21" s="29"/>
      <c r="PIW21" s="29"/>
      <c r="PIX21" s="29"/>
      <c r="PIY21" s="29"/>
      <c r="PIZ21" s="29"/>
      <c r="PJA21" s="29"/>
      <c r="PJB21" s="29"/>
      <c r="PJC21" s="29"/>
      <c r="PJD21" s="29"/>
      <c r="PJE21" s="29"/>
      <c r="PJF21" s="29"/>
      <c r="PJG21" s="29"/>
      <c r="PJH21" s="29"/>
      <c r="PJI21" s="29"/>
      <c r="PJJ21" s="29"/>
      <c r="PJK21" s="29"/>
      <c r="PJL21" s="29"/>
      <c r="PJM21" s="29"/>
      <c r="PJN21" s="29"/>
      <c r="PJO21" s="29"/>
      <c r="PJP21" s="29"/>
      <c r="PJQ21" s="29"/>
      <c r="PJR21" s="29"/>
      <c r="PJS21" s="29"/>
      <c r="PJT21" s="29"/>
      <c r="PJU21" s="29"/>
      <c r="PJV21" s="29"/>
      <c r="PJW21" s="29"/>
      <c r="PJX21" s="29"/>
      <c r="PJY21" s="29"/>
      <c r="PJZ21" s="29"/>
      <c r="PKA21" s="29"/>
      <c r="PKB21" s="29"/>
      <c r="PKC21" s="29"/>
      <c r="PKD21" s="29"/>
      <c r="PKE21" s="29"/>
      <c r="PKF21" s="29"/>
      <c r="PKG21" s="29"/>
      <c r="PKH21" s="29"/>
      <c r="PKI21" s="29"/>
      <c r="PKJ21" s="29"/>
      <c r="PKK21" s="29"/>
      <c r="PKL21" s="29"/>
      <c r="PKM21" s="29"/>
      <c r="PKN21" s="29"/>
      <c r="PKO21" s="29"/>
      <c r="PKP21" s="29"/>
      <c r="PKQ21" s="29"/>
      <c r="PKR21" s="29"/>
      <c r="PKS21" s="29"/>
      <c r="PKT21" s="29"/>
      <c r="PKU21" s="29"/>
      <c r="PKV21" s="29"/>
      <c r="PKW21" s="29"/>
      <c r="PKX21" s="29"/>
      <c r="PKY21" s="29"/>
      <c r="PKZ21" s="29"/>
      <c r="PLA21" s="29"/>
      <c r="PLB21" s="29"/>
      <c r="PLC21" s="29"/>
      <c r="PLD21" s="29"/>
      <c r="PLE21" s="29"/>
      <c r="PLF21" s="29"/>
      <c r="PLG21" s="29"/>
      <c r="PLH21" s="29"/>
      <c r="PLI21" s="29"/>
      <c r="PLJ21" s="29"/>
      <c r="PLK21" s="29"/>
      <c r="PLL21" s="29"/>
      <c r="PLM21" s="29"/>
      <c r="PLN21" s="29"/>
      <c r="PLO21" s="29"/>
      <c r="PLP21" s="29"/>
      <c r="PLQ21" s="29"/>
      <c r="PLR21" s="29"/>
      <c r="PLS21" s="29"/>
      <c r="PLT21" s="29"/>
      <c r="PLU21" s="29"/>
      <c r="PLV21" s="29"/>
      <c r="PLW21" s="29"/>
      <c r="PLX21" s="29"/>
      <c r="PLY21" s="29"/>
      <c r="PLZ21" s="29"/>
      <c r="PMA21" s="29"/>
      <c r="PMB21" s="29"/>
      <c r="PMC21" s="29"/>
      <c r="PMD21" s="29"/>
      <c r="PME21" s="29"/>
      <c r="PMF21" s="29"/>
      <c r="PMG21" s="29"/>
      <c r="PMH21" s="29"/>
      <c r="PMI21" s="29"/>
      <c r="PMJ21" s="29"/>
      <c r="PMK21" s="29"/>
      <c r="PML21" s="29"/>
      <c r="PMM21" s="29"/>
      <c r="PMN21" s="29"/>
      <c r="PMO21" s="29"/>
      <c r="PMP21" s="29"/>
      <c r="PMQ21" s="29"/>
      <c r="PMR21" s="29"/>
      <c r="PMS21" s="29"/>
      <c r="PMT21" s="29"/>
      <c r="PMU21" s="29"/>
      <c r="PMV21" s="29"/>
      <c r="PMW21" s="29"/>
      <c r="PMX21" s="29"/>
      <c r="PMY21" s="29"/>
      <c r="PMZ21" s="29"/>
      <c r="PNA21" s="29"/>
      <c r="PNB21" s="29"/>
      <c r="PNC21" s="29"/>
      <c r="PND21" s="29"/>
      <c r="PNE21" s="29"/>
      <c r="PNF21" s="29"/>
      <c r="PNG21" s="29"/>
      <c r="PNH21" s="29"/>
      <c r="PNI21" s="29"/>
      <c r="PNJ21" s="29"/>
      <c r="PNK21" s="29"/>
      <c r="PNL21" s="29"/>
      <c r="PNM21" s="29"/>
      <c r="PNN21" s="29"/>
      <c r="PNO21" s="29"/>
      <c r="PNP21" s="29"/>
      <c r="PNQ21" s="29"/>
      <c r="PNR21" s="29"/>
      <c r="PNS21" s="29"/>
      <c r="PNT21" s="29"/>
      <c r="PNU21" s="29"/>
      <c r="PNV21" s="29"/>
      <c r="PNW21" s="29"/>
      <c r="PNX21" s="29"/>
      <c r="PNY21" s="29"/>
      <c r="PNZ21" s="29"/>
      <c r="POA21" s="29"/>
      <c r="POB21" s="29"/>
      <c r="POC21" s="29"/>
      <c r="POD21" s="29"/>
      <c r="POE21" s="29"/>
      <c r="POF21" s="29"/>
      <c r="POG21" s="29"/>
      <c r="POH21" s="29"/>
      <c r="POI21" s="29"/>
      <c r="POJ21" s="29"/>
      <c r="POK21" s="29"/>
      <c r="POL21" s="29"/>
      <c r="POM21" s="29"/>
      <c r="PON21" s="29"/>
      <c r="POO21" s="29"/>
      <c r="POP21" s="29"/>
      <c r="POQ21" s="29"/>
      <c r="POR21" s="29"/>
      <c r="POS21" s="29"/>
      <c r="POT21" s="29"/>
      <c r="POU21" s="29"/>
      <c r="POV21" s="29"/>
      <c r="POW21" s="29"/>
      <c r="POX21" s="29"/>
      <c r="POY21" s="29"/>
      <c r="POZ21" s="29"/>
      <c r="PPA21" s="29"/>
      <c r="PPB21" s="29"/>
      <c r="PPC21" s="29"/>
      <c r="PPD21" s="29"/>
      <c r="PPE21" s="29"/>
      <c r="PPF21" s="29"/>
      <c r="PPG21" s="29"/>
      <c r="PPH21" s="29"/>
      <c r="PPI21" s="29"/>
      <c r="PPJ21" s="29"/>
      <c r="PPK21" s="29"/>
      <c r="PPL21" s="29"/>
      <c r="PPM21" s="29"/>
      <c r="PPN21" s="29"/>
      <c r="PPO21" s="29"/>
      <c r="PPP21" s="29"/>
      <c r="PPQ21" s="29"/>
      <c r="PPR21" s="29"/>
      <c r="PPS21" s="29"/>
      <c r="PPT21" s="29"/>
      <c r="PPU21" s="29"/>
      <c r="PPV21" s="29"/>
      <c r="PPW21" s="29"/>
      <c r="PPX21" s="29"/>
      <c r="PPY21" s="29"/>
      <c r="PPZ21" s="29"/>
      <c r="PQA21" s="29"/>
      <c r="PQB21" s="29"/>
      <c r="PQC21" s="29"/>
      <c r="PQD21" s="29"/>
      <c r="PQE21" s="29"/>
      <c r="PQF21" s="29"/>
      <c r="PQG21" s="29"/>
      <c r="PQH21" s="29"/>
      <c r="PQI21" s="29"/>
      <c r="PQJ21" s="29"/>
      <c r="PQK21" s="29"/>
      <c r="PQL21" s="29"/>
      <c r="PQM21" s="29"/>
      <c r="PQN21" s="29"/>
      <c r="PQO21" s="29"/>
      <c r="PQP21" s="29"/>
      <c r="PQQ21" s="29"/>
      <c r="PQR21" s="29"/>
      <c r="PQS21" s="29"/>
      <c r="PQT21" s="29"/>
      <c r="PQU21" s="29"/>
      <c r="PQV21" s="29"/>
      <c r="PQW21" s="29"/>
      <c r="PQX21" s="29"/>
      <c r="PQY21" s="29"/>
      <c r="PQZ21" s="29"/>
      <c r="PRA21" s="29"/>
      <c r="PRB21" s="29"/>
      <c r="PRC21" s="29"/>
      <c r="PRD21" s="29"/>
      <c r="PRE21" s="29"/>
      <c r="PRF21" s="29"/>
      <c r="PRG21" s="29"/>
      <c r="PRH21" s="29"/>
      <c r="PRI21" s="29"/>
      <c r="PRJ21" s="29"/>
      <c r="PRK21" s="29"/>
      <c r="PRL21" s="29"/>
      <c r="PRM21" s="29"/>
      <c r="PRN21" s="29"/>
      <c r="PRO21" s="29"/>
      <c r="PRP21" s="29"/>
      <c r="PRQ21" s="29"/>
      <c r="PRR21" s="29"/>
      <c r="PRS21" s="29"/>
      <c r="PRT21" s="29"/>
      <c r="PRU21" s="29"/>
      <c r="PRV21" s="29"/>
      <c r="PRW21" s="29"/>
      <c r="PRX21" s="29"/>
      <c r="PRY21" s="29"/>
      <c r="PRZ21" s="29"/>
      <c r="PSA21" s="29"/>
      <c r="PSB21" s="29"/>
      <c r="PSC21" s="29"/>
      <c r="PSD21" s="29"/>
      <c r="PSE21" s="29"/>
      <c r="PSF21" s="29"/>
      <c r="PSG21" s="29"/>
      <c r="PSH21" s="29"/>
      <c r="PSI21" s="29"/>
      <c r="PSJ21" s="29"/>
      <c r="PSK21" s="29"/>
      <c r="PSL21" s="29"/>
      <c r="PSM21" s="29"/>
      <c r="PSN21" s="29"/>
      <c r="PSO21" s="29"/>
      <c r="PSP21" s="29"/>
      <c r="PSQ21" s="29"/>
      <c r="PSR21" s="29"/>
      <c r="PSS21" s="29"/>
      <c r="PST21" s="29"/>
      <c r="PSU21" s="29"/>
      <c r="PSV21" s="29"/>
      <c r="PSW21" s="29"/>
      <c r="PSX21" s="29"/>
      <c r="PSY21" s="29"/>
      <c r="PSZ21" s="29"/>
      <c r="PTA21" s="29"/>
      <c r="PTB21" s="29"/>
      <c r="PTC21" s="29"/>
      <c r="PTD21" s="29"/>
      <c r="PTE21" s="29"/>
      <c r="PTF21" s="29"/>
      <c r="PTG21" s="29"/>
      <c r="PTH21" s="29"/>
      <c r="PTI21" s="29"/>
      <c r="PTJ21" s="29"/>
      <c r="PTK21" s="29"/>
      <c r="PTL21" s="29"/>
      <c r="PTM21" s="29"/>
      <c r="PTN21" s="29"/>
      <c r="PTO21" s="29"/>
      <c r="PTP21" s="29"/>
      <c r="PTQ21" s="29"/>
      <c r="PTR21" s="29"/>
      <c r="PTS21" s="29"/>
      <c r="PTT21" s="29"/>
      <c r="PTU21" s="29"/>
      <c r="PTV21" s="29"/>
      <c r="PTW21" s="29"/>
      <c r="PTX21" s="29"/>
      <c r="PTY21" s="29"/>
      <c r="PTZ21" s="29"/>
      <c r="PUA21" s="29"/>
      <c r="PUB21" s="29"/>
      <c r="PUC21" s="29"/>
      <c r="PUD21" s="29"/>
      <c r="PUE21" s="29"/>
      <c r="PUF21" s="29"/>
      <c r="PUG21" s="29"/>
      <c r="PUH21" s="29"/>
      <c r="PUI21" s="29"/>
      <c r="PUJ21" s="29"/>
      <c r="PUK21" s="29"/>
      <c r="PUL21" s="29"/>
      <c r="PUM21" s="29"/>
      <c r="PUN21" s="29"/>
      <c r="PUO21" s="29"/>
      <c r="PUP21" s="29"/>
      <c r="PUQ21" s="29"/>
      <c r="PUR21" s="29"/>
      <c r="PUS21" s="29"/>
      <c r="PUT21" s="29"/>
      <c r="PUU21" s="29"/>
      <c r="PUV21" s="29"/>
      <c r="PUW21" s="29"/>
      <c r="PUX21" s="29"/>
      <c r="PUY21" s="29"/>
      <c r="PUZ21" s="29"/>
      <c r="PVA21" s="29"/>
      <c r="PVB21" s="29"/>
      <c r="PVC21" s="29"/>
      <c r="PVD21" s="29"/>
      <c r="PVE21" s="29"/>
      <c r="PVF21" s="29"/>
      <c r="PVG21" s="29"/>
      <c r="PVH21" s="29"/>
      <c r="PVI21" s="29"/>
      <c r="PVJ21" s="29"/>
      <c r="PVK21" s="29"/>
      <c r="PVL21" s="29"/>
      <c r="PVM21" s="29"/>
      <c r="PVN21" s="29"/>
      <c r="PVO21" s="29"/>
      <c r="PVP21" s="29"/>
      <c r="PVQ21" s="29"/>
      <c r="PVR21" s="29"/>
      <c r="PVS21" s="29"/>
      <c r="PVT21" s="29"/>
      <c r="PVU21" s="29"/>
      <c r="PVV21" s="29"/>
      <c r="PVW21" s="29"/>
      <c r="PVX21" s="29"/>
      <c r="PVY21" s="29"/>
      <c r="PVZ21" s="29"/>
      <c r="PWA21" s="29"/>
      <c r="PWB21" s="29"/>
      <c r="PWC21" s="29"/>
      <c r="PWD21" s="29"/>
      <c r="PWE21" s="29"/>
      <c r="PWF21" s="29"/>
      <c r="PWG21" s="29"/>
      <c r="PWH21" s="29"/>
      <c r="PWI21" s="29"/>
      <c r="PWJ21" s="29"/>
      <c r="PWK21" s="29"/>
      <c r="PWL21" s="29"/>
      <c r="PWM21" s="29"/>
      <c r="PWN21" s="29"/>
      <c r="PWO21" s="29"/>
      <c r="PWP21" s="29"/>
      <c r="PWQ21" s="29"/>
      <c r="PWR21" s="29"/>
      <c r="PWS21" s="29"/>
      <c r="PWT21" s="29"/>
      <c r="PWU21" s="29"/>
      <c r="PWV21" s="29"/>
      <c r="PWW21" s="29"/>
      <c r="PWX21" s="29"/>
      <c r="PWY21" s="29"/>
      <c r="PWZ21" s="29"/>
      <c r="PXA21" s="29"/>
      <c r="PXB21" s="29"/>
      <c r="PXC21" s="29"/>
      <c r="PXD21" s="29"/>
      <c r="PXE21" s="29"/>
      <c r="PXF21" s="29"/>
      <c r="PXG21" s="29"/>
      <c r="PXH21" s="29"/>
      <c r="PXI21" s="29"/>
      <c r="PXJ21" s="29"/>
      <c r="PXK21" s="29"/>
      <c r="PXL21" s="29"/>
      <c r="PXM21" s="29"/>
      <c r="PXN21" s="29"/>
      <c r="PXO21" s="29"/>
      <c r="PXP21" s="29"/>
      <c r="PXQ21" s="29"/>
      <c r="PXR21" s="29"/>
      <c r="PXS21" s="29"/>
      <c r="PXT21" s="29"/>
      <c r="PXU21" s="29"/>
      <c r="PXV21" s="29"/>
      <c r="PXW21" s="29"/>
      <c r="PXX21" s="29"/>
      <c r="PXY21" s="29"/>
      <c r="PXZ21" s="29"/>
      <c r="PYA21" s="29"/>
      <c r="PYB21" s="29"/>
      <c r="PYC21" s="29"/>
      <c r="PYD21" s="29"/>
      <c r="PYE21" s="29"/>
      <c r="PYF21" s="29"/>
      <c r="PYG21" s="29"/>
      <c r="PYH21" s="29"/>
      <c r="PYI21" s="29"/>
      <c r="PYJ21" s="29"/>
      <c r="PYK21" s="29"/>
      <c r="PYL21" s="29"/>
      <c r="PYM21" s="29"/>
      <c r="PYN21" s="29"/>
      <c r="PYO21" s="29"/>
      <c r="PYP21" s="29"/>
      <c r="PYQ21" s="29"/>
      <c r="PYR21" s="29"/>
      <c r="PYS21" s="29"/>
      <c r="PYT21" s="29"/>
      <c r="PYU21" s="29"/>
      <c r="PYV21" s="29"/>
      <c r="PYW21" s="29"/>
      <c r="PYX21" s="29"/>
      <c r="PYY21" s="29"/>
      <c r="PYZ21" s="29"/>
      <c r="PZA21" s="29"/>
      <c r="PZB21" s="29"/>
      <c r="PZC21" s="29"/>
      <c r="PZD21" s="29"/>
      <c r="PZE21" s="29"/>
      <c r="PZF21" s="29"/>
      <c r="PZG21" s="29"/>
      <c r="PZH21" s="29"/>
      <c r="PZI21" s="29"/>
      <c r="PZJ21" s="29"/>
      <c r="PZK21" s="29"/>
      <c r="PZL21" s="29"/>
      <c r="PZM21" s="29"/>
      <c r="PZN21" s="29"/>
      <c r="PZO21" s="29"/>
      <c r="PZP21" s="29"/>
      <c r="PZQ21" s="29"/>
      <c r="PZR21" s="29"/>
      <c r="PZS21" s="29"/>
      <c r="PZT21" s="29"/>
      <c r="PZU21" s="29"/>
      <c r="PZV21" s="29"/>
      <c r="PZW21" s="29"/>
      <c r="PZX21" s="29"/>
      <c r="PZY21" s="29"/>
      <c r="PZZ21" s="29"/>
      <c r="QAA21" s="29"/>
      <c r="QAB21" s="29"/>
      <c r="QAC21" s="29"/>
      <c r="QAD21" s="29"/>
      <c r="QAE21" s="29"/>
      <c r="QAF21" s="29"/>
      <c r="QAG21" s="29"/>
      <c r="QAH21" s="29"/>
      <c r="QAI21" s="29"/>
      <c r="QAJ21" s="29"/>
      <c r="QAK21" s="29"/>
      <c r="QAL21" s="29"/>
      <c r="QAM21" s="29"/>
      <c r="QAN21" s="29"/>
      <c r="QAO21" s="29"/>
      <c r="QAP21" s="29"/>
      <c r="QAQ21" s="29"/>
      <c r="QAR21" s="29"/>
      <c r="QAS21" s="29"/>
      <c r="QAT21" s="29"/>
      <c r="QAU21" s="29"/>
      <c r="QAV21" s="29"/>
      <c r="QAW21" s="29"/>
      <c r="QAX21" s="29"/>
      <c r="QAY21" s="29"/>
      <c r="QAZ21" s="29"/>
      <c r="QBA21" s="29"/>
      <c r="QBB21" s="29"/>
      <c r="QBC21" s="29"/>
      <c r="QBD21" s="29"/>
      <c r="QBE21" s="29"/>
      <c r="QBF21" s="29"/>
      <c r="QBG21" s="29"/>
      <c r="QBH21" s="29"/>
      <c r="QBI21" s="29"/>
      <c r="QBJ21" s="29"/>
      <c r="QBK21" s="29"/>
      <c r="QBL21" s="29"/>
      <c r="QBM21" s="29"/>
      <c r="QBN21" s="29"/>
      <c r="QBO21" s="29"/>
      <c r="QBP21" s="29"/>
      <c r="QBQ21" s="29"/>
      <c r="QBR21" s="29"/>
      <c r="QBS21" s="29"/>
      <c r="QBT21" s="29"/>
      <c r="QBU21" s="29"/>
      <c r="QBV21" s="29"/>
      <c r="QBW21" s="29"/>
      <c r="QBX21" s="29"/>
      <c r="QBY21" s="29"/>
      <c r="QBZ21" s="29"/>
      <c r="QCA21" s="29"/>
      <c r="QCB21" s="29"/>
      <c r="QCC21" s="29"/>
      <c r="QCD21" s="29"/>
      <c r="QCE21" s="29"/>
      <c r="QCF21" s="29"/>
      <c r="QCG21" s="29"/>
      <c r="QCH21" s="29"/>
      <c r="QCI21" s="29"/>
      <c r="QCJ21" s="29"/>
      <c r="QCK21" s="29"/>
      <c r="QCL21" s="29"/>
      <c r="QCM21" s="29"/>
      <c r="QCN21" s="29"/>
      <c r="QCO21" s="29"/>
      <c r="QCP21" s="29"/>
      <c r="QCQ21" s="29"/>
      <c r="QCR21" s="29"/>
      <c r="QCS21" s="29"/>
      <c r="QCT21" s="29"/>
      <c r="QCU21" s="29"/>
      <c r="QCV21" s="29"/>
      <c r="QCW21" s="29"/>
      <c r="QCX21" s="29"/>
      <c r="QCY21" s="29"/>
      <c r="QCZ21" s="29"/>
      <c r="QDA21" s="29"/>
      <c r="QDB21" s="29"/>
      <c r="QDC21" s="29"/>
      <c r="QDD21" s="29"/>
      <c r="QDE21" s="29"/>
      <c r="QDF21" s="29"/>
      <c r="QDG21" s="29"/>
      <c r="QDH21" s="29"/>
      <c r="QDI21" s="29"/>
      <c r="QDJ21" s="29"/>
      <c r="QDK21" s="29"/>
      <c r="QDL21" s="29"/>
      <c r="QDM21" s="29"/>
      <c r="QDN21" s="29"/>
      <c r="QDO21" s="29"/>
      <c r="QDP21" s="29"/>
      <c r="QDQ21" s="29"/>
      <c r="QDR21" s="29"/>
      <c r="QDS21" s="29"/>
      <c r="QDT21" s="29"/>
      <c r="QDU21" s="29"/>
      <c r="QDV21" s="29"/>
      <c r="QDW21" s="29"/>
      <c r="QDX21" s="29"/>
      <c r="QDY21" s="29"/>
      <c r="QDZ21" s="29"/>
      <c r="QEA21" s="29"/>
      <c r="QEB21" s="29"/>
      <c r="QEC21" s="29"/>
      <c r="QED21" s="29"/>
      <c r="QEE21" s="29"/>
      <c r="QEF21" s="29"/>
      <c r="QEG21" s="29"/>
      <c r="QEH21" s="29"/>
      <c r="QEI21" s="29"/>
      <c r="QEJ21" s="29"/>
      <c r="QEK21" s="29"/>
      <c r="QEL21" s="29"/>
      <c r="QEM21" s="29"/>
      <c r="QEN21" s="29"/>
      <c r="QEO21" s="29"/>
      <c r="QEP21" s="29"/>
      <c r="QEQ21" s="29"/>
      <c r="QER21" s="29"/>
      <c r="QES21" s="29"/>
      <c r="QET21" s="29"/>
      <c r="QEU21" s="29"/>
      <c r="QEV21" s="29"/>
      <c r="QEW21" s="29"/>
      <c r="QEX21" s="29"/>
      <c r="QEY21" s="29"/>
      <c r="QEZ21" s="29"/>
      <c r="QFA21" s="29"/>
      <c r="QFB21" s="29"/>
      <c r="QFC21" s="29"/>
      <c r="QFD21" s="29"/>
      <c r="QFE21" s="29"/>
      <c r="QFF21" s="29"/>
      <c r="QFG21" s="29"/>
      <c r="QFH21" s="29"/>
      <c r="QFI21" s="29"/>
      <c r="QFJ21" s="29"/>
      <c r="QFK21" s="29"/>
      <c r="QFL21" s="29"/>
      <c r="QFM21" s="29"/>
      <c r="QFN21" s="29"/>
      <c r="QFO21" s="29"/>
      <c r="QFP21" s="29"/>
      <c r="QFQ21" s="29"/>
      <c r="QFR21" s="29"/>
      <c r="QFS21" s="29"/>
      <c r="QFT21" s="29"/>
      <c r="QFU21" s="29"/>
      <c r="QFV21" s="29"/>
      <c r="QFW21" s="29"/>
      <c r="QFX21" s="29"/>
      <c r="QFY21" s="29"/>
      <c r="QFZ21" s="29"/>
      <c r="QGA21" s="29"/>
      <c r="QGB21" s="29"/>
      <c r="QGC21" s="29"/>
      <c r="QGD21" s="29"/>
      <c r="QGE21" s="29"/>
      <c r="QGF21" s="29"/>
      <c r="QGG21" s="29"/>
      <c r="QGH21" s="29"/>
      <c r="QGI21" s="29"/>
      <c r="QGJ21" s="29"/>
      <c r="QGK21" s="29"/>
      <c r="QGL21" s="29"/>
      <c r="QGM21" s="29"/>
      <c r="QGN21" s="29"/>
      <c r="QGO21" s="29"/>
      <c r="QGP21" s="29"/>
      <c r="QGQ21" s="29"/>
      <c r="QGR21" s="29"/>
      <c r="QGS21" s="29"/>
      <c r="QGT21" s="29"/>
      <c r="QGU21" s="29"/>
      <c r="QGV21" s="29"/>
      <c r="QGW21" s="29"/>
      <c r="QGX21" s="29"/>
      <c r="QGY21" s="29"/>
      <c r="QGZ21" s="29"/>
      <c r="QHA21" s="29"/>
      <c r="QHB21" s="29"/>
      <c r="QHC21" s="29"/>
      <c r="QHD21" s="29"/>
      <c r="QHE21" s="29"/>
      <c r="QHF21" s="29"/>
      <c r="QHG21" s="29"/>
      <c r="QHH21" s="29"/>
      <c r="QHI21" s="29"/>
      <c r="QHJ21" s="29"/>
      <c r="QHK21" s="29"/>
      <c r="QHL21" s="29"/>
      <c r="QHM21" s="29"/>
      <c r="QHN21" s="29"/>
      <c r="QHO21" s="29"/>
      <c r="QHP21" s="29"/>
      <c r="QHQ21" s="29"/>
      <c r="QHR21" s="29"/>
      <c r="QHS21" s="29"/>
      <c r="QHT21" s="29"/>
      <c r="QHU21" s="29"/>
      <c r="QHV21" s="29"/>
      <c r="QHW21" s="29"/>
      <c r="QHX21" s="29"/>
      <c r="QHY21" s="29"/>
      <c r="QHZ21" s="29"/>
      <c r="QIA21" s="29"/>
      <c r="QIB21" s="29"/>
      <c r="QIC21" s="29"/>
      <c r="QID21" s="29"/>
      <c r="QIE21" s="29"/>
      <c r="QIF21" s="29"/>
      <c r="QIG21" s="29"/>
      <c r="QIH21" s="29"/>
      <c r="QII21" s="29"/>
      <c r="QIJ21" s="29"/>
      <c r="QIK21" s="29"/>
      <c r="QIL21" s="29"/>
      <c r="QIM21" s="29"/>
      <c r="QIN21" s="29"/>
      <c r="QIO21" s="29"/>
      <c r="QIP21" s="29"/>
      <c r="QIQ21" s="29"/>
      <c r="QIR21" s="29"/>
      <c r="QIS21" s="29"/>
      <c r="QIT21" s="29"/>
      <c r="QIU21" s="29"/>
      <c r="QIV21" s="29"/>
      <c r="QIW21" s="29"/>
      <c r="QIX21" s="29"/>
      <c r="QIY21" s="29"/>
      <c r="QIZ21" s="29"/>
      <c r="QJA21" s="29"/>
      <c r="QJB21" s="29"/>
      <c r="QJC21" s="29"/>
      <c r="QJD21" s="29"/>
      <c r="QJE21" s="29"/>
      <c r="QJF21" s="29"/>
      <c r="QJG21" s="29"/>
      <c r="QJH21" s="29"/>
      <c r="QJI21" s="29"/>
      <c r="QJJ21" s="29"/>
      <c r="QJK21" s="29"/>
      <c r="QJL21" s="29"/>
      <c r="QJM21" s="29"/>
      <c r="QJN21" s="29"/>
      <c r="QJO21" s="29"/>
      <c r="QJP21" s="29"/>
      <c r="QJQ21" s="29"/>
      <c r="QJR21" s="29"/>
      <c r="QJS21" s="29"/>
      <c r="QJT21" s="29"/>
      <c r="QJU21" s="29"/>
      <c r="QJV21" s="29"/>
      <c r="QJW21" s="29"/>
      <c r="QJX21" s="29"/>
      <c r="QJY21" s="29"/>
      <c r="QJZ21" s="29"/>
      <c r="QKA21" s="29"/>
      <c r="QKB21" s="29"/>
      <c r="QKC21" s="29"/>
      <c r="QKD21" s="29"/>
      <c r="QKE21" s="29"/>
      <c r="QKF21" s="29"/>
      <c r="QKG21" s="29"/>
      <c r="QKH21" s="29"/>
      <c r="QKI21" s="29"/>
      <c r="QKJ21" s="29"/>
      <c r="QKK21" s="29"/>
      <c r="QKL21" s="29"/>
      <c r="QKM21" s="29"/>
      <c r="QKN21" s="29"/>
      <c r="QKO21" s="29"/>
      <c r="QKP21" s="29"/>
      <c r="QKQ21" s="29"/>
      <c r="QKR21" s="29"/>
      <c r="QKS21" s="29"/>
      <c r="QKT21" s="29"/>
      <c r="QKU21" s="29"/>
      <c r="QKV21" s="29"/>
      <c r="QKW21" s="29"/>
      <c r="QKX21" s="29"/>
      <c r="QKY21" s="29"/>
      <c r="QKZ21" s="29"/>
      <c r="QLA21" s="29"/>
      <c r="QLB21" s="29"/>
      <c r="QLC21" s="29"/>
      <c r="QLD21" s="29"/>
      <c r="QLE21" s="29"/>
      <c r="QLF21" s="29"/>
      <c r="QLG21" s="29"/>
      <c r="QLH21" s="29"/>
      <c r="QLI21" s="29"/>
      <c r="QLJ21" s="29"/>
      <c r="QLK21" s="29"/>
      <c r="QLL21" s="29"/>
      <c r="QLM21" s="29"/>
      <c r="QLN21" s="29"/>
      <c r="QLO21" s="29"/>
      <c r="QLP21" s="29"/>
      <c r="QLQ21" s="29"/>
      <c r="QLR21" s="29"/>
      <c r="QLS21" s="29"/>
      <c r="QLT21" s="29"/>
      <c r="QLU21" s="29"/>
      <c r="QLV21" s="29"/>
      <c r="QLW21" s="29"/>
      <c r="QLX21" s="29"/>
      <c r="QLY21" s="29"/>
      <c r="QLZ21" s="29"/>
      <c r="QMA21" s="29"/>
      <c r="QMB21" s="29"/>
      <c r="QMC21" s="29"/>
      <c r="QMD21" s="29"/>
      <c r="QME21" s="29"/>
      <c r="QMF21" s="29"/>
      <c r="QMG21" s="29"/>
      <c r="QMH21" s="29"/>
      <c r="QMI21" s="29"/>
      <c r="QMJ21" s="29"/>
      <c r="QMK21" s="29"/>
      <c r="QML21" s="29"/>
      <c r="QMM21" s="29"/>
      <c r="QMN21" s="29"/>
      <c r="QMO21" s="29"/>
      <c r="QMP21" s="29"/>
      <c r="QMQ21" s="29"/>
      <c r="QMR21" s="29"/>
      <c r="QMS21" s="29"/>
      <c r="QMT21" s="29"/>
      <c r="QMU21" s="29"/>
      <c r="QMV21" s="29"/>
      <c r="QMW21" s="29"/>
      <c r="QMX21" s="29"/>
      <c r="QMY21" s="29"/>
      <c r="QMZ21" s="29"/>
      <c r="QNA21" s="29"/>
      <c r="QNB21" s="29"/>
      <c r="QNC21" s="29"/>
      <c r="QND21" s="29"/>
      <c r="QNE21" s="29"/>
      <c r="QNF21" s="29"/>
      <c r="QNG21" s="29"/>
      <c r="QNH21" s="29"/>
      <c r="QNI21" s="29"/>
      <c r="QNJ21" s="29"/>
      <c r="QNK21" s="29"/>
      <c r="QNL21" s="29"/>
      <c r="QNM21" s="29"/>
      <c r="QNN21" s="29"/>
      <c r="QNO21" s="29"/>
      <c r="QNP21" s="29"/>
      <c r="QNQ21" s="29"/>
      <c r="QNR21" s="29"/>
      <c r="QNS21" s="29"/>
      <c r="QNT21" s="29"/>
      <c r="QNU21" s="29"/>
      <c r="QNV21" s="29"/>
      <c r="QNW21" s="29"/>
      <c r="QNX21" s="29"/>
      <c r="QNY21" s="29"/>
      <c r="QNZ21" s="29"/>
      <c r="QOA21" s="29"/>
      <c r="QOB21" s="29"/>
      <c r="QOC21" s="29"/>
      <c r="QOD21" s="29"/>
      <c r="QOE21" s="29"/>
      <c r="QOF21" s="29"/>
      <c r="QOG21" s="29"/>
      <c r="QOH21" s="29"/>
      <c r="QOI21" s="29"/>
      <c r="QOJ21" s="29"/>
      <c r="QOK21" s="29"/>
      <c r="QOL21" s="29"/>
      <c r="QOM21" s="29"/>
      <c r="QON21" s="29"/>
      <c r="QOO21" s="29"/>
      <c r="QOP21" s="29"/>
      <c r="QOQ21" s="29"/>
      <c r="QOR21" s="29"/>
      <c r="QOS21" s="29"/>
      <c r="QOT21" s="29"/>
      <c r="QOU21" s="29"/>
      <c r="QOV21" s="29"/>
      <c r="QOW21" s="29"/>
      <c r="QOX21" s="29"/>
      <c r="QOY21" s="29"/>
      <c r="QOZ21" s="29"/>
      <c r="QPA21" s="29"/>
      <c r="QPB21" s="29"/>
      <c r="QPC21" s="29"/>
      <c r="QPD21" s="29"/>
      <c r="QPE21" s="29"/>
      <c r="QPF21" s="29"/>
      <c r="QPG21" s="29"/>
      <c r="QPH21" s="29"/>
      <c r="QPI21" s="29"/>
      <c r="QPJ21" s="29"/>
      <c r="QPK21" s="29"/>
      <c r="QPL21" s="29"/>
      <c r="QPM21" s="29"/>
      <c r="QPN21" s="29"/>
      <c r="QPO21" s="29"/>
      <c r="QPP21" s="29"/>
      <c r="QPQ21" s="29"/>
      <c r="QPR21" s="29"/>
      <c r="QPS21" s="29"/>
      <c r="QPT21" s="29"/>
      <c r="QPU21" s="29"/>
      <c r="QPV21" s="29"/>
      <c r="QPW21" s="29"/>
      <c r="QPX21" s="29"/>
      <c r="QPY21" s="29"/>
      <c r="QPZ21" s="29"/>
      <c r="QQA21" s="29"/>
      <c r="QQB21" s="29"/>
      <c r="QQC21" s="29"/>
      <c r="QQD21" s="29"/>
      <c r="QQE21" s="29"/>
      <c r="QQF21" s="29"/>
      <c r="QQG21" s="29"/>
      <c r="QQH21" s="29"/>
      <c r="QQI21" s="29"/>
      <c r="QQJ21" s="29"/>
      <c r="QQK21" s="29"/>
      <c r="QQL21" s="29"/>
      <c r="QQM21" s="29"/>
      <c r="QQN21" s="29"/>
      <c r="QQO21" s="29"/>
      <c r="QQP21" s="29"/>
      <c r="QQQ21" s="29"/>
      <c r="QQR21" s="29"/>
      <c r="QQS21" s="29"/>
      <c r="QQT21" s="29"/>
      <c r="QQU21" s="29"/>
      <c r="QQV21" s="29"/>
      <c r="QQW21" s="29"/>
      <c r="QQX21" s="29"/>
      <c r="QQY21" s="29"/>
      <c r="QQZ21" s="29"/>
      <c r="QRA21" s="29"/>
      <c r="QRB21" s="29"/>
      <c r="QRC21" s="29"/>
      <c r="QRD21" s="29"/>
      <c r="QRE21" s="29"/>
      <c r="QRF21" s="29"/>
      <c r="QRG21" s="29"/>
      <c r="QRH21" s="29"/>
      <c r="QRI21" s="29"/>
      <c r="QRJ21" s="29"/>
      <c r="QRK21" s="29"/>
      <c r="QRL21" s="29"/>
      <c r="QRM21" s="29"/>
      <c r="QRN21" s="29"/>
      <c r="QRO21" s="29"/>
      <c r="QRP21" s="29"/>
      <c r="QRQ21" s="29"/>
      <c r="QRR21" s="29"/>
      <c r="QRS21" s="29"/>
      <c r="QRT21" s="29"/>
      <c r="QRU21" s="29"/>
      <c r="QRV21" s="29"/>
      <c r="QRW21" s="29"/>
      <c r="QRX21" s="29"/>
      <c r="QRY21" s="29"/>
      <c r="QRZ21" s="29"/>
      <c r="QSA21" s="29"/>
      <c r="QSB21" s="29"/>
      <c r="QSC21" s="29"/>
      <c r="QSD21" s="29"/>
      <c r="QSE21" s="29"/>
      <c r="QSF21" s="29"/>
      <c r="QSG21" s="29"/>
      <c r="QSH21" s="29"/>
      <c r="QSI21" s="29"/>
      <c r="QSJ21" s="29"/>
      <c r="QSK21" s="29"/>
      <c r="QSL21" s="29"/>
      <c r="QSM21" s="29"/>
      <c r="QSN21" s="29"/>
      <c r="QSO21" s="29"/>
      <c r="QSP21" s="29"/>
      <c r="QSQ21" s="29"/>
      <c r="QSR21" s="29"/>
      <c r="QSS21" s="29"/>
      <c r="QST21" s="29"/>
      <c r="QSU21" s="29"/>
      <c r="QSV21" s="29"/>
      <c r="QSW21" s="29"/>
      <c r="QSX21" s="29"/>
      <c r="QSY21" s="29"/>
      <c r="QSZ21" s="29"/>
      <c r="QTA21" s="29"/>
      <c r="QTB21" s="29"/>
      <c r="QTC21" s="29"/>
      <c r="QTD21" s="29"/>
      <c r="QTE21" s="29"/>
      <c r="QTF21" s="29"/>
      <c r="QTG21" s="29"/>
      <c r="QTH21" s="29"/>
      <c r="QTI21" s="29"/>
      <c r="QTJ21" s="29"/>
      <c r="QTK21" s="29"/>
      <c r="QTL21" s="29"/>
      <c r="QTM21" s="29"/>
      <c r="QTN21" s="29"/>
      <c r="QTO21" s="29"/>
      <c r="QTP21" s="29"/>
      <c r="QTQ21" s="29"/>
      <c r="QTR21" s="29"/>
      <c r="QTS21" s="29"/>
      <c r="QTT21" s="29"/>
      <c r="QTU21" s="29"/>
      <c r="QTV21" s="29"/>
      <c r="QTW21" s="29"/>
      <c r="QTX21" s="29"/>
      <c r="QTY21" s="29"/>
      <c r="QTZ21" s="29"/>
      <c r="QUA21" s="29"/>
      <c r="QUB21" s="29"/>
      <c r="QUC21" s="29"/>
      <c r="QUD21" s="29"/>
      <c r="QUE21" s="29"/>
      <c r="QUF21" s="29"/>
      <c r="QUG21" s="29"/>
      <c r="QUH21" s="29"/>
      <c r="QUI21" s="29"/>
      <c r="QUJ21" s="29"/>
      <c r="QUK21" s="29"/>
      <c r="QUL21" s="29"/>
      <c r="QUM21" s="29"/>
      <c r="QUN21" s="29"/>
      <c r="QUO21" s="29"/>
      <c r="QUP21" s="29"/>
      <c r="QUQ21" s="29"/>
      <c r="QUR21" s="29"/>
      <c r="QUS21" s="29"/>
      <c r="QUT21" s="29"/>
      <c r="QUU21" s="29"/>
      <c r="QUV21" s="29"/>
      <c r="QUW21" s="29"/>
      <c r="QUX21" s="29"/>
      <c r="QUY21" s="29"/>
      <c r="QUZ21" s="29"/>
      <c r="QVA21" s="29"/>
      <c r="QVB21" s="29"/>
      <c r="QVC21" s="29"/>
      <c r="QVD21" s="29"/>
      <c r="QVE21" s="29"/>
      <c r="QVF21" s="29"/>
      <c r="QVG21" s="29"/>
      <c r="QVH21" s="29"/>
      <c r="QVI21" s="29"/>
      <c r="QVJ21" s="29"/>
      <c r="QVK21" s="29"/>
      <c r="QVL21" s="29"/>
      <c r="QVM21" s="29"/>
      <c r="QVN21" s="29"/>
      <c r="QVO21" s="29"/>
      <c r="QVP21" s="29"/>
      <c r="QVQ21" s="29"/>
      <c r="QVR21" s="29"/>
      <c r="QVS21" s="29"/>
      <c r="QVT21" s="29"/>
      <c r="QVU21" s="29"/>
      <c r="QVV21" s="29"/>
      <c r="QVW21" s="29"/>
      <c r="QVX21" s="29"/>
      <c r="QVY21" s="29"/>
      <c r="QVZ21" s="29"/>
      <c r="QWA21" s="29"/>
      <c r="QWB21" s="29"/>
      <c r="QWC21" s="29"/>
      <c r="QWD21" s="29"/>
      <c r="QWE21" s="29"/>
      <c r="QWF21" s="29"/>
      <c r="QWG21" s="29"/>
      <c r="QWH21" s="29"/>
      <c r="QWI21" s="29"/>
      <c r="QWJ21" s="29"/>
      <c r="QWK21" s="29"/>
      <c r="QWL21" s="29"/>
      <c r="QWM21" s="29"/>
      <c r="QWN21" s="29"/>
      <c r="QWO21" s="29"/>
      <c r="QWP21" s="29"/>
      <c r="QWQ21" s="29"/>
      <c r="QWR21" s="29"/>
      <c r="QWS21" s="29"/>
      <c r="QWT21" s="29"/>
      <c r="QWU21" s="29"/>
      <c r="QWV21" s="29"/>
      <c r="QWW21" s="29"/>
      <c r="QWX21" s="29"/>
      <c r="QWY21" s="29"/>
      <c r="QWZ21" s="29"/>
      <c r="QXA21" s="29"/>
      <c r="QXB21" s="29"/>
      <c r="QXC21" s="29"/>
      <c r="QXD21" s="29"/>
      <c r="QXE21" s="29"/>
      <c r="QXF21" s="29"/>
      <c r="QXG21" s="29"/>
      <c r="QXH21" s="29"/>
      <c r="QXI21" s="29"/>
      <c r="QXJ21" s="29"/>
      <c r="QXK21" s="29"/>
      <c r="QXL21" s="29"/>
      <c r="QXM21" s="29"/>
      <c r="QXN21" s="29"/>
      <c r="QXO21" s="29"/>
      <c r="QXP21" s="29"/>
      <c r="QXQ21" s="29"/>
      <c r="QXR21" s="29"/>
      <c r="QXS21" s="29"/>
      <c r="QXT21" s="29"/>
      <c r="QXU21" s="29"/>
      <c r="QXV21" s="29"/>
      <c r="QXW21" s="29"/>
      <c r="QXX21" s="29"/>
      <c r="QXY21" s="29"/>
      <c r="QXZ21" s="29"/>
      <c r="QYA21" s="29"/>
      <c r="QYB21" s="29"/>
      <c r="QYC21" s="29"/>
      <c r="QYD21" s="29"/>
      <c r="QYE21" s="29"/>
      <c r="QYF21" s="29"/>
      <c r="QYG21" s="29"/>
      <c r="QYH21" s="29"/>
      <c r="QYI21" s="29"/>
      <c r="QYJ21" s="29"/>
      <c r="QYK21" s="29"/>
      <c r="QYL21" s="29"/>
      <c r="QYM21" s="29"/>
      <c r="QYN21" s="29"/>
      <c r="QYO21" s="29"/>
      <c r="QYP21" s="29"/>
      <c r="QYQ21" s="29"/>
      <c r="QYR21" s="29"/>
      <c r="QYS21" s="29"/>
      <c r="QYT21" s="29"/>
      <c r="QYU21" s="29"/>
      <c r="QYV21" s="29"/>
      <c r="QYW21" s="29"/>
      <c r="QYX21" s="29"/>
      <c r="QYY21" s="29"/>
      <c r="QYZ21" s="29"/>
      <c r="QZA21" s="29"/>
      <c r="QZB21" s="29"/>
      <c r="QZC21" s="29"/>
      <c r="QZD21" s="29"/>
      <c r="QZE21" s="29"/>
      <c r="QZF21" s="29"/>
      <c r="QZG21" s="29"/>
      <c r="QZH21" s="29"/>
      <c r="QZI21" s="29"/>
      <c r="QZJ21" s="29"/>
      <c r="QZK21" s="29"/>
      <c r="QZL21" s="29"/>
      <c r="QZM21" s="29"/>
      <c r="QZN21" s="29"/>
      <c r="QZO21" s="29"/>
      <c r="QZP21" s="29"/>
      <c r="QZQ21" s="29"/>
      <c r="QZR21" s="29"/>
      <c r="QZS21" s="29"/>
      <c r="QZT21" s="29"/>
      <c r="QZU21" s="29"/>
      <c r="QZV21" s="29"/>
      <c r="QZW21" s="29"/>
      <c r="QZX21" s="29"/>
      <c r="QZY21" s="29"/>
      <c r="QZZ21" s="29"/>
      <c r="RAA21" s="29"/>
      <c r="RAB21" s="29"/>
      <c r="RAC21" s="29"/>
      <c r="RAD21" s="29"/>
      <c r="RAE21" s="29"/>
      <c r="RAF21" s="29"/>
      <c r="RAG21" s="29"/>
      <c r="RAH21" s="29"/>
      <c r="RAI21" s="29"/>
      <c r="RAJ21" s="29"/>
      <c r="RAK21" s="29"/>
      <c r="RAL21" s="29"/>
      <c r="RAM21" s="29"/>
      <c r="RAN21" s="29"/>
      <c r="RAO21" s="29"/>
      <c r="RAP21" s="29"/>
      <c r="RAQ21" s="29"/>
      <c r="RAR21" s="29"/>
      <c r="RAS21" s="29"/>
      <c r="RAT21" s="29"/>
      <c r="RAU21" s="29"/>
      <c r="RAV21" s="29"/>
      <c r="RAW21" s="29"/>
      <c r="RAX21" s="29"/>
      <c r="RAY21" s="29"/>
      <c r="RAZ21" s="29"/>
      <c r="RBA21" s="29"/>
      <c r="RBB21" s="29"/>
      <c r="RBC21" s="29"/>
      <c r="RBD21" s="29"/>
      <c r="RBE21" s="29"/>
      <c r="RBF21" s="29"/>
      <c r="RBG21" s="29"/>
      <c r="RBH21" s="29"/>
      <c r="RBI21" s="29"/>
      <c r="RBJ21" s="29"/>
      <c r="RBK21" s="29"/>
      <c r="RBL21" s="29"/>
      <c r="RBM21" s="29"/>
      <c r="RBN21" s="29"/>
      <c r="RBO21" s="29"/>
      <c r="RBP21" s="29"/>
      <c r="RBQ21" s="29"/>
      <c r="RBR21" s="29"/>
      <c r="RBS21" s="29"/>
      <c r="RBT21" s="29"/>
      <c r="RBU21" s="29"/>
      <c r="RBV21" s="29"/>
      <c r="RBW21" s="29"/>
      <c r="RBX21" s="29"/>
      <c r="RBY21" s="29"/>
      <c r="RBZ21" s="29"/>
      <c r="RCA21" s="29"/>
      <c r="RCB21" s="29"/>
      <c r="RCC21" s="29"/>
      <c r="RCD21" s="29"/>
      <c r="RCE21" s="29"/>
      <c r="RCF21" s="29"/>
      <c r="RCG21" s="29"/>
      <c r="RCH21" s="29"/>
      <c r="RCI21" s="29"/>
      <c r="RCJ21" s="29"/>
      <c r="RCK21" s="29"/>
      <c r="RCL21" s="29"/>
      <c r="RCM21" s="29"/>
      <c r="RCN21" s="29"/>
      <c r="RCO21" s="29"/>
      <c r="RCP21" s="29"/>
      <c r="RCQ21" s="29"/>
      <c r="RCR21" s="29"/>
      <c r="RCS21" s="29"/>
      <c r="RCT21" s="29"/>
      <c r="RCU21" s="29"/>
      <c r="RCV21" s="29"/>
      <c r="RCW21" s="29"/>
      <c r="RCX21" s="29"/>
      <c r="RCY21" s="29"/>
      <c r="RCZ21" s="29"/>
      <c r="RDA21" s="29"/>
      <c r="RDB21" s="29"/>
      <c r="RDC21" s="29"/>
      <c r="RDD21" s="29"/>
      <c r="RDE21" s="29"/>
      <c r="RDF21" s="29"/>
      <c r="RDG21" s="29"/>
      <c r="RDH21" s="29"/>
      <c r="RDI21" s="29"/>
      <c r="RDJ21" s="29"/>
      <c r="RDK21" s="29"/>
      <c r="RDL21" s="29"/>
      <c r="RDM21" s="29"/>
      <c r="RDN21" s="29"/>
      <c r="RDO21" s="29"/>
      <c r="RDP21" s="29"/>
      <c r="RDQ21" s="29"/>
      <c r="RDR21" s="29"/>
      <c r="RDS21" s="29"/>
      <c r="RDT21" s="29"/>
      <c r="RDU21" s="29"/>
      <c r="RDV21" s="29"/>
      <c r="RDW21" s="29"/>
      <c r="RDX21" s="29"/>
      <c r="RDY21" s="29"/>
      <c r="RDZ21" s="29"/>
      <c r="REA21" s="29"/>
      <c r="REB21" s="29"/>
      <c r="REC21" s="29"/>
      <c r="RED21" s="29"/>
      <c r="REE21" s="29"/>
      <c r="REF21" s="29"/>
      <c r="REG21" s="29"/>
      <c r="REH21" s="29"/>
      <c r="REI21" s="29"/>
      <c r="REJ21" s="29"/>
      <c r="REK21" s="29"/>
      <c r="REL21" s="29"/>
      <c r="REM21" s="29"/>
      <c r="REN21" s="29"/>
      <c r="REO21" s="29"/>
      <c r="REP21" s="29"/>
      <c r="REQ21" s="29"/>
      <c r="RER21" s="29"/>
      <c r="RES21" s="29"/>
      <c r="RET21" s="29"/>
      <c r="REU21" s="29"/>
      <c r="REV21" s="29"/>
      <c r="REW21" s="29"/>
      <c r="REX21" s="29"/>
      <c r="REY21" s="29"/>
      <c r="REZ21" s="29"/>
      <c r="RFA21" s="29"/>
      <c r="RFB21" s="29"/>
      <c r="RFC21" s="29"/>
      <c r="RFD21" s="29"/>
      <c r="RFE21" s="29"/>
      <c r="RFF21" s="29"/>
      <c r="RFG21" s="29"/>
      <c r="RFH21" s="29"/>
      <c r="RFI21" s="29"/>
      <c r="RFJ21" s="29"/>
      <c r="RFK21" s="29"/>
      <c r="RFL21" s="29"/>
      <c r="RFM21" s="29"/>
      <c r="RFN21" s="29"/>
      <c r="RFO21" s="29"/>
      <c r="RFP21" s="29"/>
      <c r="RFQ21" s="29"/>
      <c r="RFR21" s="29"/>
      <c r="RFS21" s="29"/>
      <c r="RFT21" s="29"/>
      <c r="RFU21" s="29"/>
      <c r="RFV21" s="29"/>
      <c r="RFW21" s="29"/>
      <c r="RFX21" s="29"/>
      <c r="RFY21" s="29"/>
      <c r="RFZ21" s="29"/>
      <c r="RGA21" s="29"/>
      <c r="RGB21" s="29"/>
      <c r="RGC21" s="29"/>
      <c r="RGD21" s="29"/>
      <c r="RGE21" s="29"/>
      <c r="RGF21" s="29"/>
      <c r="RGG21" s="29"/>
      <c r="RGH21" s="29"/>
      <c r="RGI21" s="29"/>
      <c r="RGJ21" s="29"/>
      <c r="RGK21" s="29"/>
      <c r="RGL21" s="29"/>
      <c r="RGM21" s="29"/>
      <c r="RGN21" s="29"/>
      <c r="RGO21" s="29"/>
      <c r="RGP21" s="29"/>
      <c r="RGQ21" s="29"/>
      <c r="RGR21" s="29"/>
      <c r="RGS21" s="29"/>
      <c r="RGT21" s="29"/>
      <c r="RGU21" s="29"/>
      <c r="RGV21" s="29"/>
      <c r="RGW21" s="29"/>
      <c r="RGX21" s="29"/>
      <c r="RGY21" s="29"/>
      <c r="RGZ21" s="29"/>
      <c r="RHA21" s="29"/>
      <c r="RHB21" s="29"/>
      <c r="RHC21" s="29"/>
      <c r="RHD21" s="29"/>
      <c r="RHE21" s="29"/>
      <c r="RHF21" s="29"/>
      <c r="RHG21" s="29"/>
      <c r="RHH21" s="29"/>
      <c r="RHI21" s="29"/>
      <c r="RHJ21" s="29"/>
      <c r="RHK21" s="29"/>
      <c r="RHL21" s="29"/>
      <c r="RHM21" s="29"/>
      <c r="RHN21" s="29"/>
      <c r="RHO21" s="29"/>
      <c r="RHP21" s="29"/>
      <c r="RHQ21" s="29"/>
      <c r="RHR21" s="29"/>
      <c r="RHS21" s="29"/>
      <c r="RHT21" s="29"/>
      <c r="RHU21" s="29"/>
      <c r="RHV21" s="29"/>
      <c r="RHW21" s="29"/>
      <c r="RHX21" s="29"/>
      <c r="RHY21" s="29"/>
      <c r="RHZ21" s="29"/>
      <c r="RIA21" s="29"/>
      <c r="RIB21" s="29"/>
      <c r="RIC21" s="29"/>
      <c r="RID21" s="29"/>
      <c r="RIE21" s="29"/>
      <c r="RIF21" s="29"/>
      <c r="RIG21" s="29"/>
      <c r="RIH21" s="29"/>
      <c r="RII21" s="29"/>
      <c r="RIJ21" s="29"/>
      <c r="RIK21" s="29"/>
      <c r="RIL21" s="29"/>
      <c r="RIM21" s="29"/>
      <c r="RIN21" s="29"/>
      <c r="RIO21" s="29"/>
      <c r="RIP21" s="29"/>
      <c r="RIQ21" s="29"/>
      <c r="RIR21" s="29"/>
      <c r="RIS21" s="29"/>
      <c r="RIT21" s="29"/>
      <c r="RIU21" s="29"/>
      <c r="RIV21" s="29"/>
      <c r="RIW21" s="29"/>
      <c r="RIX21" s="29"/>
      <c r="RIY21" s="29"/>
      <c r="RIZ21" s="29"/>
      <c r="RJA21" s="29"/>
      <c r="RJB21" s="29"/>
      <c r="RJC21" s="29"/>
      <c r="RJD21" s="29"/>
      <c r="RJE21" s="29"/>
      <c r="RJF21" s="29"/>
      <c r="RJG21" s="29"/>
      <c r="RJH21" s="29"/>
      <c r="RJI21" s="29"/>
      <c r="RJJ21" s="29"/>
      <c r="RJK21" s="29"/>
      <c r="RJL21" s="29"/>
      <c r="RJM21" s="29"/>
      <c r="RJN21" s="29"/>
      <c r="RJO21" s="29"/>
      <c r="RJP21" s="29"/>
      <c r="RJQ21" s="29"/>
      <c r="RJR21" s="29"/>
      <c r="RJS21" s="29"/>
      <c r="RJT21" s="29"/>
      <c r="RJU21" s="29"/>
      <c r="RJV21" s="29"/>
      <c r="RJW21" s="29"/>
      <c r="RJX21" s="29"/>
      <c r="RJY21" s="29"/>
      <c r="RJZ21" s="29"/>
      <c r="RKA21" s="29"/>
      <c r="RKB21" s="29"/>
      <c r="RKC21" s="29"/>
      <c r="RKD21" s="29"/>
      <c r="RKE21" s="29"/>
      <c r="RKF21" s="29"/>
      <c r="RKG21" s="29"/>
      <c r="RKH21" s="29"/>
      <c r="RKI21" s="29"/>
      <c r="RKJ21" s="29"/>
      <c r="RKK21" s="29"/>
      <c r="RKL21" s="29"/>
      <c r="RKM21" s="29"/>
      <c r="RKN21" s="29"/>
      <c r="RKO21" s="29"/>
      <c r="RKP21" s="29"/>
      <c r="RKQ21" s="29"/>
      <c r="RKR21" s="29"/>
      <c r="RKS21" s="29"/>
      <c r="RKT21" s="29"/>
      <c r="RKU21" s="29"/>
      <c r="RKV21" s="29"/>
      <c r="RKW21" s="29"/>
      <c r="RKX21" s="29"/>
      <c r="RKY21" s="29"/>
      <c r="RKZ21" s="29"/>
      <c r="RLA21" s="29"/>
      <c r="RLB21" s="29"/>
      <c r="RLC21" s="29"/>
      <c r="RLD21" s="29"/>
      <c r="RLE21" s="29"/>
      <c r="RLF21" s="29"/>
      <c r="RLG21" s="29"/>
      <c r="RLH21" s="29"/>
      <c r="RLI21" s="29"/>
      <c r="RLJ21" s="29"/>
      <c r="RLK21" s="29"/>
      <c r="RLL21" s="29"/>
      <c r="RLM21" s="29"/>
      <c r="RLN21" s="29"/>
      <c r="RLO21" s="29"/>
      <c r="RLP21" s="29"/>
      <c r="RLQ21" s="29"/>
      <c r="RLR21" s="29"/>
      <c r="RLS21" s="29"/>
      <c r="RLT21" s="29"/>
      <c r="RLU21" s="29"/>
      <c r="RLV21" s="29"/>
      <c r="RLW21" s="29"/>
      <c r="RLX21" s="29"/>
      <c r="RLY21" s="29"/>
      <c r="RLZ21" s="29"/>
      <c r="RMA21" s="29"/>
      <c r="RMB21" s="29"/>
      <c r="RMC21" s="29"/>
      <c r="RMD21" s="29"/>
      <c r="RME21" s="29"/>
      <c r="RMF21" s="29"/>
      <c r="RMG21" s="29"/>
      <c r="RMH21" s="29"/>
      <c r="RMI21" s="29"/>
      <c r="RMJ21" s="29"/>
      <c r="RMK21" s="29"/>
      <c r="RML21" s="29"/>
      <c r="RMM21" s="29"/>
      <c r="RMN21" s="29"/>
      <c r="RMO21" s="29"/>
      <c r="RMP21" s="29"/>
      <c r="RMQ21" s="29"/>
      <c r="RMR21" s="29"/>
      <c r="RMS21" s="29"/>
      <c r="RMT21" s="29"/>
      <c r="RMU21" s="29"/>
      <c r="RMV21" s="29"/>
      <c r="RMW21" s="29"/>
      <c r="RMX21" s="29"/>
      <c r="RMY21" s="29"/>
      <c r="RMZ21" s="29"/>
      <c r="RNA21" s="29"/>
      <c r="RNB21" s="29"/>
      <c r="RNC21" s="29"/>
      <c r="RND21" s="29"/>
      <c r="RNE21" s="29"/>
      <c r="RNF21" s="29"/>
      <c r="RNG21" s="29"/>
      <c r="RNH21" s="29"/>
      <c r="RNI21" s="29"/>
      <c r="RNJ21" s="29"/>
      <c r="RNK21" s="29"/>
      <c r="RNL21" s="29"/>
      <c r="RNM21" s="29"/>
      <c r="RNN21" s="29"/>
      <c r="RNO21" s="29"/>
      <c r="RNP21" s="29"/>
      <c r="RNQ21" s="29"/>
      <c r="RNR21" s="29"/>
      <c r="RNS21" s="29"/>
      <c r="RNT21" s="29"/>
      <c r="RNU21" s="29"/>
      <c r="RNV21" s="29"/>
      <c r="RNW21" s="29"/>
      <c r="RNX21" s="29"/>
      <c r="RNY21" s="29"/>
      <c r="RNZ21" s="29"/>
      <c r="ROA21" s="29"/>
      <c r="ROB21" s="29"/>
      <c r="ROC21" s="29"/>
      <c r="ROD21" s="29"/>
      <c r="ROE21" s="29"/>
      <c r="ROF21" s="29"/>
      <c r="ROG21" s="29"/>
      <c r="ROH21" s="29"/>
      <c r="ROI21" s="29"/>
      <c r="ROJ21" s="29"/>
      <c r="ROK21" s="29"/>
      <c r="ROL21" s="29"/>
      <c r="ROM21" s="29"/>
      <c r="RON21" s="29"/>
      <c r="ROO21" s="29"/>
      <c r="ROP21" s="29"/>
      <c r="ROQ21" s="29"/>
      <c r="ROR21" s="29"/>
      <c r="ROS21" s="29"/>
      <c r="ROT21" s="29"/>
      <c r="ROU21" s="29"/>
      <c r="ROV21" s="29"/>
      <c r="ROW21" s="29"/>
      <c r="ROX21" s="29"/>
      <c r="ROY21" s="29"/>
      <c r="ROZ21" s="29"/>
      <c r="RPA21" s="29"/>
      <c r="RPB21" s="29"/>
      <c r="RPC21" s="29"/>
      <c r="RPD21" s="29"/>
      <c r="RPE21" s="29"/>
      <c r="RPF21" s="29"/>
      <c r="RPG21" s="29"/>
      <c r="RPH21" s="29"/>
      <c r="RPI21" s="29"/>
      <c r="RPJ21" s="29"/>
      <c r="RPK21" s="29"/>
      <c r="RPL21" s="29"/>
      <c r="RPM21" s="29"/>
      <c r="RPN21" s="29"/>
      <c r="RPO21" s="29"/>
      <c r="RPP21" s="29"/>
      <c r="RPQ21" s="29"/>
      <c r="RPR21" s="29"/>
      <c r="RPS21" s="29"/>
      <c r="RPT21" s="29"/>
      <c r="RPU21" s="29"/>
      <c r="RPV21" s="29"/>
      <c r="RPW21" s="29"/>
      <c r="RPX21" s="29"/>
      <c r="RPY21" s="29"/>
      <c r="RPZ21" s="29"/>
      <c r="RQA21" s="29"/>
      <c r="RQB21" s="29"/>
      <c r="RQC21" s="29"/>
      <c r="RQD21" s="29"/>
      <c r="RQE21" s="29"/>
      <c r="RQF21" s="29"/>
      <c r="RQG21" s="29"/>
      <c r="RQH21" s="29"/>
      <c r="RQI21" s="29"/>
      <c r="RQJ21" s="29"/>
      <c r="RQK21" s="29"/>
      <c r="RQL21" s="29"/>
      <c r="RQM21" s="29"/>
      <c r="RQN21" s="29"/>
      <c r="RQO21" s="29"/>
      <c r="RQP21" s="29"/>
      <c r="RQQ21" s="29"/>
      <c r="RQR21" s="29"/>
      <c r="RQS21" s="29"/>
      <c r="RQT21" s="29"/>
      <c r="RQU21" s="29"/>
      <c r="RQV21" s="29"/>
      <c r="RQW21" s="29"/>
      <c r="RQX21" s="29"/>
      <c r="RQY21" s="29"/>
      <c r="RQZ21" s="29"/>
      <c r="RRA21" s="29"/>
      <c r="RRB21" s="29"/>
      <c r="RRC21" s="29"/>
      <c r="RRD21" s="29"/>
      <c r="RRE21" s="29"/>
      <c r="RRF21" s="29"/>
      <c r="RRG21" s="29"/>
      <c r="RRH21" s="29"/>
      <c r="RRI21" s="29"/>
      <c r="RRJ21" s="29"/>
      <c r="RRK21" s="29"/>
      <c r="RRL21" s="29"/>
      <c r="RRM21" s="29"/>
      <c r="RRN21" s="29"/>
      <c r="RRO21" s="29"/>
      <c r="RRP21" s="29"/>
      <c r="RRQ21" s="29"/>
      <c r="RRR21" s="29"/>
      <c r="RRS21" s="29"/>
      <c r="RRT21" s="29"/>
      <c r="RRU21" s="29"/>
      <c r="RRV21" s="29"/>
      <c r="RRW21" s="29"/>
      <c r="RRX21" s="29"/>
      <c r="RRY21" s="29"/>
      <c r="RRZ21" s="29"/>
      <c r="RSA21" s="29"/>
      <c r="RSB21" s="29"/>
      <c r="RSC21" s="29"/>
      <c r="RSD21" s="29"/>
      <c r="RSE21" s="29"/>
      <c r="RSF21" s="29"/>
      <c r="RSG21" s="29"/>
      <c r="RSH21" s="29"/>
      <c r="RSI21" s="29"/>
      <c r="RSJ21" s="29"/>
      <c r="RSK21" s="29"/>
      <c r="RSL21" s="29"/>
      <c r="RSM21" s="29"/>
      <c r="RSN21" s="29"/>
      <c r="RSO21" s="29"/>
      <c r="RSP21" s="29"/>
      <c r="RSQ21" s="29"/>
      <c r="RSR21" s="29"/>
      <c r="RSS21" s="29"/>
      <c r="RST21" s="29"/>
      <c r="RSU21" s="29"/>
      <c r="RSV21" s="29"/>
      <c r="RSW21" s="29"/>
      <c r="RSX21" s="29"/>
      <c r="RSY21" s="29"/>
      <c r="RSZ21" s="29"/>
      <c r="RTA21" s="29"/>
      <c r="RTB21" s="29"/>
      <c r="RTC21" s="29"/>
      <c r="RTD21" s="29"/>
      <c r="RTE21" s="29"/>
      <c r="RTF21" s="29"/>
      <c r="RTG21" s="29"/>
      <c r="RTH21" s="29"/>
      <c r="RTI21" s="29"/>
      <c r="RTJ21" s="29"/>
      <c r="RTK21" s="29"/>
      <c r="RTL21" s="29"/>
      <c r="RTM21" s="29"/>
      <c r="RTN21" s="29"/>
      <c r="RTO21" s="29"/>
      <c r="RTP21" s="29"/>
      <c r="RTQ21" s="29"/>
      <c r="RTR21" s="29"/>
      <c r="RTS21" s="29"/>
      <c r="RTT21" s="29"/>
      <c r="RTU21" s="29"/>
      <c r="RTV21" s="29"/>
      <c r="RTW21" s="29"/>
      <c r="RTX21" s="29"/>
      <c r="RTY21" s="29"/>
      <c r="RTZ21" s="29"/>
      <c r="RUA21" s="29"/>
      <c r="RUB21" s="29"/>
      <c r="RUC21" s="29"/>
      <c r="RUD21" s="29"/>
      <c r="RUE21" s="29"/>
      <c r="RUF21" s="29"/>
      <c r="RUG21" s="29"/>
      <c r="RUH21" s="29"/>
      <c r="RUI21" s="29"/>
      <c r="RUJ21" s="29"/>
      <c r="RUK21" s="29"/>
      <c r="RUL21" s="29"/>
      <c r="RUM21" s="29"/>
      <c r="RUN21" s="29"/>
      <c r="RUO21" s="29"/>
      <c r="RUP21" s="29"/>
      <c r="RUQ21" s="29"/>
      <c r="RUR21" s="29"/>
      <c r="RUS21" s="29"/>
      <c r="RUT21" s="29"/>
      <c r="RUU21" s="29"/>
      <c r="RUV21" s="29"/>
      <c r="RUW21" s="29"/>
      <c r="RUX21" s="29"/>
      <c r="RUY21" s="29"/>
      <c r="RUZ21" s="29"/>
      <c r="RVA21" s="29"/>
      <c r="RVB21" s="29"/>
      <c r="RVC21" s="29"/>
      <c r="RVD21" s="29"/>
      <c r="RVE21" s="29"/>
      <c r="RVF21" s="29"/>
      <c r="RVG21" s="29"/>
      <c r="RVH21" s="29"/>
      <c r="RVI21" s="29"/>
      <c r="RVJ21" s="29"/>
      <c r="RVK21" s="29"/>
      <c r="RVL21" s="29"/>
      <c r="RVM21" s="29"/>
      <c r="RVN21" s="29"/>
      <c r="RVO21" s="29"/>
      <c r="RVP21" s="29"/>
      <c r="RVQ21" s="29"/>
      <c r="RVR21" s="29"/>
      <c r="RVS21" s="29"/>
      <c r="RVT21" s="29"/>
      <c r="RVU21" s="29"/>
      <c r="RVV21" s="29"/>
      <c r="RVW21" s="29"/>
      <c r="RVX21" s="29"/>
      <c r="RVY21" s="29"/>
      <c r="RVZ21" s="29"/>
      <c r="RWA21" s="29"/>
      <c r="RWB21" s="29"/>
      <c r="RWC21" s="29"/>
      <c r="RWD21" s="29"/>
      <c r="RWE21" s="29"/>
      <c r="RWF21" s="29"/>
      <c r="RWG21" s="29"/>
      <c r="RWH21" s="29"/>
      <c r="RWI21" s="29"/>
      <c r="RWJ21" s="29"/>
      <c r="RWK21" s="29"/>
      <c r="RWL21" s="29"/>
      <c r="RWM21" s="29"/>
      <c r="RWN21" s="29"/>
      <c r="RWO21" s="29"/>
      <c r="RWP21" s="29"/>
      <c r="RWQ21" s="29"/>
      <c r="RWR21" s="29"/>
      <c r="RWS21" s="29"/>
      <c r="RWT21" s="29"/>
      <c r="RWU21" s="29"/>
      <c r="RWV21" s="29"/>
      <c r="RWW21" s="29"/>
      <c r="RWX21" s="29"/>
      <c r="RWY21" s="29"/>
      <c r="RWZ21" s="29"/>
      <c r="RXA21" s="29"/>
      <c r="RXB21" s="29"/>
      <c r="RXC21" s="29"/>
      <c r="RXD21" s="29"/>
      <c r="RXE21" s="29"/>
      <c r="RXF21" s="29"/>
      <c r="RXG21" s="29"/>
      <c r="RXH21" s="29"/>
      <c r="RXI21" s="29"/>
      <c r="RXJ21" s="29"/>
      <c r="RXK21" s="29"/>
      <c r="RXL21" s="29"/>
      <c r="RXM21" s="29"/>
      <c r="RXN21" s="29"/>
      <c r="RXO21" s="29"/>
      <c r="RXP21" s="29"/>
      <c r="RXQ21" s="29"/>
      <c r="RXR21" s="29"/>
      <c r="RXS21" s="29"/>
      <c r="RXT21" s="29"/>
      <c r="RXU21" s="29"/>
      <c r="RXV21" s="29"/>
      <c r="RXW21" s="29"/>
      <c r="RXX21" s="29"/>
      <c r="RXY21" s="29"/>
      <c r="RXZ21" s="29"/>
      <c r="RYA21" s="29"/>
      <c r="RYB21" s="29"/>
      <c r="RYC21" s="29"/>
      <c r="RYD21" s="29"/>
      <c r="RYE21" s="29"/>
      <c r="RYF21" s="29"/>
      <c r="RYG21" s="29"/>
      <c r="RYH21" s="29"/>
      <c r="RYI21" s="29"/>
      <c r="RYJ21" s="29"/>
      <c r="RYK21" s="29"/>
      <c r="RYL21" s="29"/>
      <c r="RYM21" s="29"/>
      <c r="RYN21" s="29"/>
      <c r="RYO21" s="29"/>
      <c r="RYP21" s="29"/>
      <c r="RYQ21" s="29"/>
      <c r="RYR21" s="29"/>
      <c r="RYS21" s="29"/>
      <c r="RYT21" s="29"/>
      <c r="RYU21" s="29"/>
      <c r="RYV21" s="29"/>
      <c r="RYW21" s="29"/>
      <c r="RYX21" s="29"/>
      <c r="RYY21" s="29"/>
      <c r="RYZ21" s="29"/>
      <c r="RZA21" s="29"/>
      <c r="RZB21" s="29"/>
      <c r="RZC21" s="29"/>
      <c r="RZD21" s="29"/>
      <c r="RZE21" s="29"/>
      <c r="RZF21" s="29"/>
      <c r="RZG21" s="29"/>
      <c r="RZH21" s="29"/>
      <c r="RZI21" s="29"/>
      <c r="RZJ21" s="29"/>
      <c r="RZK21" s="29"/>
      <c r="RZL21" s="29"/>
      <c r="RZM21" s="29"/>
      <c r="RZN21" s="29"/>
      <c r="RZO21" s="29"/>
      <c r="RZP21" s="29"/>
      <c r="RZQ21" s="29"/>
      <c r="RZR21" s="29"/>
      <c r="RZS21" s="29"/>
      <c r="RZT21" s="29"/>
      <c r="RZU21" s="29"/>
      <c r="RZV21" s="29"/>
      <c r="RZW21" s="29"/>
      <c r="RZX21" s="29"/>
      <c r="RZY21" s="29"/>
      <c r="RZZ21" s="29"/>
      <c r="SAA21" s="29"/>
      <c r="SAB21" s="29"/>
      <c r="SAC21" s="29"/>
      <c r="SAD21" s="29"/>
      <c r="SAE21" s="29"/>
      <c r="SAF21" s="29"/>
      <c r="SAG21" s="29"/>
      <c r="SAH21" s="29"/>
      <c r="SAI21" s="29"/>
      <c r="SAJ21" s="29"/>
      <c r="SAK21" s="29"/>
      <c r="SAL21" s="29"/>
      <c r="SAM21" s="29"/>
      <c r="SAN21" s="29"/>
      <c r="SAO21" s="29"/>
      <c r="SAP21" s="29"/>
      <c r="SAQ21" s="29"/>
      <c r="SAR21" s="29"/>
      <c r="SAS21" s="29"/>
      <c r="SAT21" s="29"/>
      <c r="SAU21" s="29"/>
      <c r="SAV21" s="29"/>
      <c r="SAW21" s="29"/>
      <c r="SAX21" s="29"/>
      <c r="SAY21" s="29"/>
      <c r="SAZ21" s="29"/>
      <c r="SBA21" s="29"/>
      <c r="SBB21" s="29"/>
      <c r="SBC21" s="29"/>
      <c r="SBD21" s="29"/>
      <c r="SBE21" s="29"/>
      <c r="SBF21" s="29"/>
      <c r="SBG21" s="29"/>
      <c r="SBH21" s="29"/>
      <c r="SBI21" s="29"/>
      <c r="SBJ21" s="29"/>
      <c r="SBK21" s="29"/>
      <c r="SBL21" s="29"/>
      <c r="SBM21" s="29"/>
      <c r="SBN21" s="29"/>
      <c r="SBO21" s="29"/>
      <c r="SBP21" s="29"/>
      <c r="SBQ21" s="29"/>
      <c r="SBR21" s="29"/>
      <c r="SBS21" s="29"/>
      <c r="SBT21" s="29"/>
      <c r="SBU21" s="29"/>
      <c r="SBV21" s="29"/>
      <c r="SBW21" s="29"/>
      <c r="SBX21" s="29"/>
      <c r="SBY21" s="29"/>
      <c r="SBZ21" s="29"/>
      <c r="SCA21" s="29"/>
      <c r="SCB21" s="29"/>
      <c r="SCC21" s="29"/>
      <c r="SCD21" s="29"/>
      <c r="SCE21" s="29"/>
      <c r="SCF21" s="29"/>
      <c r="SCG21" s="29"/>
      <c r="SCH21" s="29"/>
      <c r="SCI21" s="29"/>
      <c r="SCJ21" s="29"/>
      <c r="SCK21" s="29"/>
      <c r="SCL21" s="29"/>
      <c r="SCM21" s="29"/>
      <c r="SCN21" s="29"/>
      <c r="SCO21" s="29"/>
      <c r="SCP21" s="29"/>
      <c r="SCQ21" s="29"/>
      <c r="SCR21" s="29"/>
      <c r="SCS21" s="29"/>
      <c r="SCT21" s="29"/>
      <c r="SCU21" s="29"/>
      <c r="SCV21" s="29"/>
      <c r="SCW21" s="29"/>
      <c r="SCX21" s="29"/>
      <c r="SCY21" s="29"/>
      <c r="SCZ21" s="29"/>
      <c r="SDA21" s="29"/>
      <c r="SDB21" s="29"/>
      <c r="SDC21" s="29"/>
      <c r="SDD21" s="29"/>
      <c r="SDE21" s="29"/>
      <c r="SDF21" s="29"/>
      <c r="SDG21" s="29"/>
      <c r="SDH21" s="29"/>
      <c r="SDI21" s="29"/>
      <c r="SDJ21" s="29"/>
      <c r="SDK21" s="29"/>
      <c r="SDL21" s="29"/>
      <c r="SDM21" s="29"/>
      <c r="SDN21" s="29"/>
      <c r="SDO21" s="29"/>
      <c r="SDP21" s="29"/>
      <c r="SDQ21" s="29"/>
      <c r="SDR21" s="29"/>
      <c r="SDS21" s="29"/>
      <c r="SDT21" s="29"/>
      <c r="SDU21" s="29"/>
      <c r="SDV21" s="29"/>
      <c r="SDW21" s="29"/>
      <c r="SDX21" s="29"/>
      <c r="SDY21" s="29"/>
      <c r="SDZ21" s="29"/>
      <c r="SEA21" s="29"/>
      <c r="SEB21" s="29"/>
      <c r="SEC21" s="29"/>
      <c r="SED21" s="29"/>
      <c r="SEE21" s="29"/>
      <c r="SEF21" s="29"/>
      <c r="SEG21" s="29"/>
      <c r="SEH21" s="29"/>
      <c r="SEI21" s="29"/>
      <c r="SEJ21" s="29"/>
      <c r="SEK21" s="29"/>
      <c r="SEL21" s="29"/>
      <c r="SEM21" s="29"/>
      <c r="SEN21" s="29"/>
      <c r="SEO21" s="29"/>
      <c r="SEP21" s="29"/>
      <c r="SEQ21" s="29"/>
      <c r="SER21" s="29"/>
      <c r="SES21" s="29"/>
      <c r="SET21" s="29"/>
      <c r="SEU21" s="29"/>
      <c r="SEV21" s="29"/>
      <c r="SEW21" s="29"/>
      <c r="SEX21" s="29"/>
      <c r="SEY21" s="29"/>
      <c r="SEZ21" s="29"/>
      <c r="SFA21" s="29"/>
      <c r="SFB21" s="29"/>
      <c r="SFC21" s="29"/>
      <c r="SFD21" s="29"/>
      <c r="SFE21" s="29"/>
      <c r="SFF21" s="29"/>
      <c r="SFG21" s="29"/>
      <c r="SFH21" s="29"/>
      <c r="SFI21" s="29"/>
      <c r="SFJ21" s="29"/>
      <c r="SFK21" s="29"/>
      <c r="SFL21" s="29"/>
      <c r="SFM21" s="29"/>
      <c r="SFN21" s="29"/>
      <c r="SFO21" s="29"/>
      <c r="SFP21" s="29"/>
      <c r="SFQ21" s="29"/>
      <c r="SFR21" s="29"/>
      <c r="SFS21" s="29"/>
      <c r="SFT21" s="29"/>
      <c r="SFU21" s="29"/>
      <c r="SFV21" s="29"/>
      <c r="SFW21" s="29"/>
      <c r="SFX21" s="29"/>
      <c r="SFY21" s="29"/>
      <c r="SFZ21" s="29"/>
      <c r="SGA21" s="29"/>
      <c r="SGB21" s="29"/>
      <c r="SGC21" s="29"/>
      <c r="SGD21" s="29"/>
      <c r="SGE21" s="29"/>
      <c r="SGF21" s="29"/>
      <c r="SGG21" s="29"/>
      <c r="SGH21" s="29"/>
      <c r="SGI21" s="29"/>
      <c r="SGJ21" s="29"/>
      <c r="SGK21" s="29"/>
      <c r="SGL21" s="29"/>
      <c r="SGM21" s="29"/>
      <c r="SGN21" s="29"/>
      <c r="SGO21" s="29"/>
      <c r="SGP21" s="29"/>
      <c r="SGQ21" s="29"/>
      <c r="SGR21" s="29"/>
      <c r="SGS21" s="29"/>
      <c r="SGT21" s="29"/>
      <c r="SGU21" s="29"/>
      <c r="SGV21" s="29"/>
      <c r="SGW21" s="29"/>
      <c r="SGX21" s="29"/>
      <c r="SGY21" s="29"/>
      <c r="SGZ21" s="29"/>
      <c r="SHA21" s="29"/>
      <c r="SHB21" s="29"/>
      <c r="SHC21" s="29"/>
      <c r="SHD21" s="29"/>
      <c r="SHE21" s="29"/>
      <c r="SHF21" s="29"/>
      <c r="SHG21" s="29"/>
      <c r="SHH21" s="29"/>
      <c r="SHI21" s="29"/>
      <c r="SHJ21" s="29"/>
      <c r="SHK21" s="29"/>
      <c r="SHL21" s="29"/>
      <c r="SHM21" s="29"/>
      <c r="SHN21" s="29"/>
      <c r="SHO21" s="29"/>
      <c r="SHP21" s="29"/>
      <c r="SHQ21" s="29"/>
      <c r="SHR21" s="29"/>
      <c r="SHS21" s="29"/>
      <c r="SHT21" s="29"/>
      <c r="SHU21" s="29"/>
      <c r="SHV21" s="29"/>
      <c r="SHW21" s="29"/>
      <c r="SHX21" s="29"/>
      <c r="SHY21" s="29"/>
      <c r="SHZ21" s="29"/>
      <c r="SIA21" s="29"/>
      <c r="SIB21" s="29"/>
      <c r="SIC21" s="29"/>
      <c r="SID21" s="29"/>
      <c r="SIE21" s="29"/>
      <c r="SIF21" s="29"/>
      <c r="SIG21" s="29"/>
      <c r="SIH21" s="29"/>
      <c r="SII21" s="29"/>
      <c r="SIJ21" s="29"/>
      <c r="SIK21" s="29"/>
      <c r="SIL21" s="29"/>
      <c r="SIM21" s="29"/>
      <c r="SIN21" s="29"/>
      <c r="SIO21" s="29"/>
      <c r="SIP21" s="29"/>
      <c r="SIQ21" s="29"/>
      <c r="SIR21" s="29"/>
      <c r="SIS21" s="29"/>
      <c r="SIT21" s="29"/>
      <c r="SIU21" s="29"/>
      <c r="SIV21" s="29"/>
      <c r="SIW21" s="29"/>
      <c r="SIX21" s="29"/>
      <c r="SIY21" s="29"/>
      <c r="SIZ21" s="29"/>
      <c r="SJA21" s="29"/>
      <c r="SJB21" s="29"/>
      <c r="SJC21" s="29"/>
      <c r="SJD21" s="29"/>
      <c r="SJE21" s="29"/>
      <c r="SJF21" s="29"/>
      <c r="SJG21" s="29"/>
      <c r="SJH21" s="29"/>
      <c r="SJI21" s="29"/>
      <c r="SJJ21" s="29"/>
      <c r="SJK21" s="29"/>
      <c r="SJL21" s="29"/>
      <c r="SJM21" s="29"/>
      <c r="SJN21" s="29"/>
      <c r="SJO21" s="29"/>
      <c r="SJP21" s="29"/>
      <c r="SJQ21" s="29"/>
      <c r="SJR21" s="29"/>
      <c r="SJS21" s="29"/>
      <c r="SJT21" s="29"/>
      <c r="SJU21" s="29"/>
      <c r="SJV21" s="29"/>
      <c r="SJW21" s="29"/>
      <c r="SJX21" s="29"/>
      <c r="SJY21" s="29"/>
      <c r="SJZ21" s="29"/>
      <c r="SKA21" s="29"/>
      <c r="SKB21" s="29"/>
      <c r="SKC21" s="29"/>
      <c r="SKD21" s="29"/>
      <c r="SKE21" s="29"/>
      <c r="SKF21" s="29"/>
      <c r="SKG21" s="29"/>
      <c r="SKH21" s="29"/>
      <c r="SKI21" s="29"/>
      <c r="SKJ21" s="29"/>
      <c r="SKK21" s="29"/>
      <c r="SKL21" s="29"/>
      <c r="SKM21" s="29"/>
      <c r="SKN21" s="29"/>
      <c r="SKO21" s="29"/>
      <c r="SKP21" s="29"/>
      <c r="SKQ21" s="29"/>
      <c r="SKR21" s="29"/>
      <c r="SKS21" s="29"/>
      <c r="SKT21" s="29"/>
      <c r="SKU21" s="29"/>
      <c r="SKV21" s="29"/>
      <c r="SKW21" s="29"/>
      <c r="SKX21" s="29"/>
      <c r="SKY21" s="29"/>
      <c r="SKZ21" s="29"/>
      <c r="SLA21" s="29"/>
      <c r="SLB21" s="29"/>
      <c r="SLC21" s="29"/>
      <c r="SLD21" s="29"/>
      <c r="SLE21" s="29"/>
      <c r="SLF21" s="29"/>
      <c r="SLG21" s="29"/>
      <c r="SLH21" s="29"/>
      <c r="SLI21" s="29"/>
      <c r="SLJ21" s="29"/>
      <c r="SLK21" s="29"/>
      <c r="SLL21" s="29"/>
      <c r="SLM21" s="29"/>
      <c r="SLN21" s="29"/>
      <c r="SLO21" s="29"/>
      <c r="SLP21" s="29"/>
      <c r="SLQ21" s="29"/>
      <c r="SLR21" s="29"/>
      <c r="SLS21" s="29"/>
      <c r="SLT21" s="29"/>
      <c r="SLU21" s="29"/>
      <c r="SLV21" s="29"/>
      <c r="SLW21" s="29"/>
      <c r="SLX21" s="29"/>
      <c r="SLY21" s="29"/>
      <c r="SLZ21" s="29"/>
      <c r="SMA21" s="29"/>
      <c r="SMB21" s="29"/>
      <c r="SMC21" s="29"/>
      <c r="SMD21" s="29"/>
      <c r="SME21" s="29"/>
      <c r="SMF21" s="29"/>
      <c r="SMG21" s="29"/>
      <c r="SMH21" s="29"/>
      <c r="SMI21" s="29"/>
      <c r="SMJ21" s="29"/>
      <c r="SMK21" s="29"/>
      <c r="SML21" s="29"/>
      <c r="SMM21" s="29"/>
      <c r="SMN21" s="29"/>
      <c r="SMO21" s="29"/>
      <c r="SMP21" s="29"/>
      <c r="SMQ21" s="29"/>
      <c r="SMR21" s="29"/>
      <c r="SMS21" s="29"/>
      <c r="SMT21" s="29"/>
      <c r="SMU21" s="29"/>
      <c r="SMV21" s="29"/>
      <c r="SMW21" s="29"/>
      <c r="SMX21" s="29"/>
      <c r="SMY21" s="29"/>
      <c r="SMZ21" s="29"/>
      <c r="SNA21" s="29"/>
      <c r="SNB21" s="29"/>
      <c r="SNC21" s="29"/>
      <c r="SND21" s="29"/>
      <c r="SNE21" s="29"/>
      <c r="SNF21" s="29"/>
      <c r="SNG21" s="29"/>
      <c r="SNH21" s="29"/>
      <c r="SNI21" s="29"/>
      <c r="SNJ21" s="29"/>
      <c r="SNK21" s="29"/>
      <c r="SNL21" s="29"/>
      <c r="SNM21" s="29"/>
      <c r="SNN21" s="29"/>
      <c r="SNO21" s="29"/>
      <c r="SNP21" s="29"/>
      <c r="SNQ21" s="29"/>
      <c r="SNR21" s="29"/>
      <c r="SNS21" s="29"/>
      <c r="SNT21" s="29"/>
      <c r="SNU21" s="29"/>
      <c r="SNV21" s="29"/>
      <c r="SNW21" s="29"/>
      <c r="SNX21" s="29"/>
      <c r="SNY21" s="29"/>
      <c r="SNZ21" s="29"/>
      <c r="SOA21" s="29"/>
      <c r="SOB21" s="29"/>
      <c r="SOC21" s="29"/>
      <c r="SOD21" s="29"/>
      <c r="SOE21" s="29"/>
      <c r="SOF21" s="29"/>
      <c r="SOG21" s="29"/>
      <c r="SOH21" s="29"/>
      <c r="SOI21" s="29"/>
      <c r="SOJ21" s="29"/>
      <c r="SOK21" s="29"/>
      <c r="SOL21" s="29"/>
      <c r="SOM21" s="29"/>
      <c r="SON21" s="29"/>
      <c r="SOO21" s="29"/>
      <c r="SOP21" s="29"/>
      <c r="SOQ21" s="29"/>
      <c r="SOR21" s="29"/>
      <c r="SOS21" s="29"/>
      <c r="SOT21" s="29"/>
      <c r="SOU21" s="29"/>
      <c r="SOV21" s="29"/>
      <c r="SOW21" s="29"/>
      <c r="SOX21" s="29"/>
      <c r="SOY21" s="29"/>
      <c r="SOZ21" s="29"/>
      <c r="SPA21" s="29"/>
      <c r="SPB21" s="29"/>
      <c r="SPC21" s="29"/>
      <c r="SPD21" s="29"/>
      <c r="SPE21" s="29"/>
      <c r="SPF21" s="29"/>
      <c r="SPG21" s="29"/>
      <c r="SPH21" s="29"/>
      <c r="SPI21" s="29"/>
      <c r="SPJ21" s="29"/>
      <c r="SPK21" s="29"/>
      <c r="SPL21" s="29"/>
      <c r="SPM21" s="29"/>
      <c r="SPN21" s="29"/>
      <c r="SPO21" s="29"/>
      <c r="SPP21" s="29"/>
      <c r="SPQ21" s="29"/>
      <c r="SPR21" s="29"/>
      <c r="SPS21" s="29"/>
      <c r="SPT21" s="29"/>
      <c r="SPU21" s="29"/>
      <c r="SPV21" s="29"/>
      <c r="SPW21" s="29"/>
      <c r="SPX21" s="29"/>
      <c r="SPY21" s="29"/>
      <c r="SPZ21" s="29"/>
      <c r="SQA21" s="29"/>
      <c r="SQB21" s="29"/>
      <c r="SQC21" s="29"/>
      <c r="SQD21" s="29"/>
      <c r="SQE21" s="29"/>
      <c r="SQF21" s="29"/>
      <c r="SQG21" s="29"/>
      <c r="SQH21" s="29"/>
      <c r="SQI21" s="29"/>
      <c r="SQJ21" s="29"/>
      <c r="SQK21" s="29"/>
      <c r="SQL21" s="29"/>
      <c r="SQM21" s="29"/>
      <c r="SQN21" s="29"/>
      <c r="SQO21" s="29"/>
      <c r="SQP21" s="29"/>
      <c r="SQQ21" s="29"/>
      <c r="SQR21" s="29"/>
      <c r="SQS21" s="29"/>
      <c r="SQT21" s="29"/>
      <c r="SQU21" s="29"/>
      <c r="SQV21" s="29"/>
      <c r="SQW21" s="29"/>
      <c r="SQX21" s="29"/>
      <c r="SQY21" s="29"/>
      <c r="SQZ21" s="29"/>
      <c r="SRA21" s="29"/>
      <c r="SRB21" s="29"/>
      <c r="SRC21" s="29"/>
      <c r="SRD21" s="29"/>
      <c r="SRE21" s="29"/>
      <c r="SRF21" s="29"/>
      <c r="SRG21" s="29"/>
      <c r="SRH21" s="29"/>
      <c r="SRI21" s="29"/>
      <c r="SRJ21" s="29"/>
      <c r="SRK21" s="29"/>
      <c r="SRL21" s="29"/>
      <c r="SRM21" s="29"/>
      <c r="SRN21" s="29"/>
      <c r="SRO21" s="29"/>
      <c r="SRP21" s="29"/>
      <c r="SRQ21" s="29"/>
      <c r="SRR21" s="29"/>
      <c r="SRS21" s="29"/>
      <c r="SRT21" s="29"/>
      <c r="SRU21" s="29"/>
      <c r="SRV21" s="29"/>
      <c r="SRW21" s="29"/>
      <c r="SRX21" s="29"/>
      <c r="SRY21" s="29"/>
      <c r="SRZ21" s="29"/>
      <c r="SSA21" s="29"/>
      <c r="SSB21" s="29"/>
      <c r="SSC21" s="29"/>
      <c r="SSD21" s="29"/>
      <c r="SSE21" s="29"/>
      <c r="SSF21" s="29"/>
      <c r="SSG21" s="29"/>
      <c r="SSH21" s="29"/>
      <c r="SSI21" s="29"/>
      <c r="SSJ21" s="29"/>
      <c r="SSK21" s="29"/>
      <c r="SSL21" s="29"/>
      <c r="SSM21" s="29"/>
      <c r="SSN21" s="29"/>
      <c r="SSO21" s="29"/>
      <c r="SSP21" s="29"/>
      <c r="SSQ21" s="29"/>
      <c r="SSR21" s="29"/>
      <c r="SSS21" s="29"/>
      <c r="SST21" s="29"/>
      <c r="SSU21" s="29"/>
      <c r="SSV21" s="29"/>
      <c r="SSW21" s="29"/>
      <c r="SSX21" s="29"/>
      <c r="SSY21" s="29"/>
      <c r="SSZ21" s="29"/>
      <c r="STA21" s="29"/>
      <c r="STB21" s="29"/>
      <c r="STC21" s="29"/>
      <c r="STD21" s="29"/>
      <c r="STE21" s="29"/>
      <c r="STF21" s="29"/>
      <c r="STG21" s="29"/>
      <c r="STH21" s="29"/>
      <c r="STI21" s="29"/>
      <c r="STJ21" s="29"/>
      <c r="STK21" s="29"/>
      <c r="STL21" s="29"/>
      <c r="STM21" s="29"/>
      <c r="STN21" s="29"/>
      <c r="STO21" s="29"/>
      <c r="STP21" s="29"/>
      <c r="STQ21" s="29"/>
      <c r="STR21" s="29"/>
      <c r="STS21" s="29"/>
      <c r="STT21" s="29"/>
      <c r="STU21" s="29"/>
      <c r="STV21" s="29"/>
      <c r="STW21" s="29"/>
      <c r="STX21" s="29"/>
      <c r="STY21" s="29"/>
      <c r="STZ21" s="29"/>
      <c r="SUA21" s="29"/>
      <c r="SUB21" s="29"/>
      <c r="SUC21" s="29"/>
      <c r="SUD21" s="29"/>
      <c r="SUE21" s="29"/>
      <c r="SUF21" s="29"/>
      <c r="SUG21" s="29"/>
      <c r="SUH21" s="29"/>
      <c r="SUI21" s="29"/>
      <c r="SUJ21" s="29"/>
      <c r="SUK21" s="29"/>
      <c r="SUL21" s="29"/>
      <c r="SUM21" s="29"/>
      <c r="SUN21" s="29"/>
      <c r="SUO21" s="29"/>
      <c r="SUP21" s="29"/>
      <c r="SUQ21" s="29"/>
      <c r="SUR21" s="29"/>
      <c r="SUS21" s="29"/>
      <c r="SUT21" s="29"/>
      <c r="SUU21" s="29"/>
      <c r="SUV21" s="29"/>
      <c r="SUW21" s="29"/>
      <c r="SUX21" s="29"/>
      <c r="SUY21" s="29"/>
      <c r="SUZ21" s="29"/>
      <c r="SVA21" s="29"/>
      <c r="SVB21" s="29"/>
      <c r="SVC21" s="29"/>
      <c r="SVD21" s="29"/>
      <c r="SVE21" s="29"/>
      <c r="SVF21" s="29"/>
      <c r="SVG21" s="29"/>
      <c r="SVH21" s="29"/>
      <c r="SVI21" s="29"/>
      <c r="SVJ21" s="29"/>
      <c r="SVK21" s="29"/>
      <c r="SVL21" s="29"/>
      <c r="SVM21" s="29"/>
      <c r="SVN21" s="29"/>
      <c r="SVO21" s="29"/>
      <c r="SVP21" s="29"/>
      <c r="SVQ21" s="29"/>
      <c r="SVR21" s="29"/>
      <c r="SVS21" s="29"/>
      <c r="SVT21" s="29"/>
      <c r="SVU21" s="29"/>
      <c r="SVV21" s="29"/>
      <c r="SVW21" s="29"/>
      <c r="SVX21" s="29"/>
      <c r="SVY21" s="29"/>
      <c r="SVZ21" s="29"/>
      <c r="SWA21" s="29"/>
      <c r="SWB21" s="29"/>
      <c r="SWC21" s="29"/>
      <c r="SWD21" s="29"/>
      <c r="SWE21" s="29"/>
      <c r="SWF21" s="29"/>
      <c r="SWG21" s="29"/>
      <c r="SWH21" s="29"/>
      <c r="SWI21" s="29"/>
      <c r="SWJ21" s="29"/>
      <c r="SWK21" s="29"/>
      <c r="SWL21" s="29"/>
      <c r="SWM21" s="29"/>
      <c r="SWN21" s="29"/>
      <c r="SWO21" s="29"/>
      <c r="SWP21" s="29"/>
      <c r="SWQ21" s="29"/>
      <c r="SWR21" s="29"/>
      <c r="SWS21" s="29"/>
      <c r="SWT21" s="29"/>
      <c r="SWU21" s="29"/>
      <c r="SWV21" s="29"/>
      <c r="SWW21" s="29"/>
      <c r="SWX21" s="29"/>
      <c r="SWY21" s="29"/>
      <c r="SWZ21" s="29"/>
      <c r="SXA21" s="29"/>
      <c r="SXB21" s="29"/>
      <c r="SXC21" s="29"/>
      <c r="SXD21" s="29"/>
      <c r="SXE21" s="29"/>
      <c r="SXF21" s="29"/>
      <c r="SXG21" s="29"/>
      <c r="SXH21" s="29"/>
      <c r="SXI21" s="29"/>
      <c r="SXJ21" s="29"/>
      <c r="SXK21" s="29"/>
      <c r="SXL21" s="29"/>
      <c r="SXM21" s="29"/>
      <c r="SXN21" s="29"/>
      <c r="SXO21" s="29"/>
      <c r="SXP21" s="29"/>
      <c r="SXQ21" s="29"/>
      <c r="SXR21" s="29"/>
      <c r="SXS21" s="29"/>
      <c r="SXT21" s="29"/>
      <c r="SXU21" s="29"/>
      <c r="SXV21" s="29"/>
      <c r="SXW21" s="29"/>
      <c r="SXX21" s="29"/>
      <c r="SXY21" s="29"/>
      <c r="SXZ21" s="29"/>
      <c r="SYA21" s="29"/>
      <c r="SYB21" s="29"/>
      <c r="SYC21" s="29"/>
      <c r="SYD21" s="29"/>
      <c r="SYE21" s="29"/>
      <c r="SYF21" s="29"/>
      <c r="SYG21" s="29"/>
      <c r="SYH21" s="29"/>
      <c r="SYI21" s="29"/>
      <c r="SYJ21" s="29"/>
      <c r="SYK21" s="29"/>
      <c r="SYL21" s="29"/>
      <c r="SYM21" s="29"/>
      <c r="SYN21" s="29"/>
      <c r="SYO21" s="29"/>
      <c r="SYP21" s="29"/>
      <c r="SYQ21" s="29"/>
      <c r="SYR21" s="29"/>
      <c r="SYS21" s="29"/>
      <c r="SYT21" s="29"/>
      <c r="SYU21" s="29"/>
      <c r="SYV21" s="29"/>
      <c r="SYW21" s="29"/>
      <c r="SYX21" s="29"/>
      <c r="SYY21" s="29"/>
      <c r="SYZ21" s="29"/>
      <c r="SZA21" s="29"/>
      <c r="SZB21" s="29"/>
      <c r="SZC21" s="29"/>
      <c r="SZD21" s="29"/>
      <c r="SZE21" s="29"/>
      <c r="SZF21" s="29"/>
      <c r="SZG21" s="29"/>
      <c r="SZH21" s="29"/>
      <c r="SZI21" s="29"/>
      <c r="SZJ21" s="29"/>
      <c r="SZK21" s="29"/>
      <c r="SZL21" s="29"/>
      <c r="SZM21" s="29"/>
      <c r="SZN21" s="29"/>
      <c r="SZO21" s="29"/>
      <c r="SZP21" s="29"/>
      <c r="SZQ21" s="29"/>
      <c r="SZR21" s="29"/>
      <c r="SZS21" s="29"/>
      <c r="SZT21" s="29"/>
      <c r="SZU21" s="29"/>
      <c r="SZV21" s="29"/>
      <c r="SZW21" s="29"/>
      <c r="SZX21" s="29"/>
      <c r="SZY21" s="29"/>
      <c r="SZZ21" s="29"/>
      <c r="TAA21" s="29"/>
      <c r="TAB21" s="29"/>
      <c r="TAC21" s="29"/>
      <c r="TAD21" s="29"/>
      <c r="TAE21" s="29"/>
      <c r="TAF21" s="29"/>
      <c r="TAG21" s="29"/>
      <c r="TAH21" s="29"/>
      <c r="TAI21" s="29"/>
      <c r="TAJ21" s="29"/>
      <c r="TAK21" s="29"/>
      <c r="TAL21" s="29"/>
      <c r="TAM21" s="29"/>
      <c r="TAN21" s="29"/>
      <c r="TAO21" s="29"/>
      <c r="TAP21" s="29"/>
      <c r="TAQ21" s="29"/>
      <c r="TAR21" s="29"/>
      <c r="TAS21" s="29"/>
      <c r="TAT21" s="29"/>
      <c r="TAU21" s="29"/>
      <c r="TAV21" s="29"/>
      <c r="TAW21" s="29"/>
      <c r="TAX21" s="29"/>
      <c r="TAY21" s="29"/>
      <c r="TAZ21" s="29"/>
      <c r="TBA21" s="29"/>
      <c r="TBB21" s="29"/>
      <c r="TBC21" s="29"/>
      <c r="TBD21" s="29"/>
      <c r="TBE21" s="29"/>
      <c r="TBF21" s="29"/>
      <c r="TBG21" s="29"/>
      <c r="TBH21" s="29"/>
      <c r="TBI21" s="29"/>
      <c r="TBJ21" s="29"/>
      <c r="TBK21" s="29"/>
      <c r="TBL21" s="29"/>
      <c r="TBM21" s="29"/>
      <c r="TBN21" s="29"/>
      <c r="TBO21" s="29"/>
      <c r="TBP21" s="29"/>
      <c r="TBQ21" s="29"/>
      <c r="TBR21" s="29"/>
      <c r="TBS21" s="29"/>
      <c r="TBT21" s="29"/>
      <c r="TBU21" s="29"/>
      <c r="TBV21" s="29"/>
      <c r="TBW21" s="29"/>
      <c r="TBX21" s="29"/>
      <c r="TBY21" s="29"/>
      <c r="TBZ21" s="29"/>
      <c r="TCA21" s="29"/>
      <c r="TCB21" s="29"/>
      <c r="TCC21" s="29"/>
      <c r="TCD21" s="29"/>
      <c r="TCE21" s="29"/>
      <c r="TCF21" s="29"/>
      <c r="TCG21" s="29"/>
      <c r="TCH21" s="29"/>
      <c r="TCI21" s="29"/>
      <c r="TCJ21" s="29"/>
      <c r="TCK21" s="29"/>
      <c r="TCL21" s="29"/>
      <c r="TCM21" s="29"/>
      <c r="TCN21" s="29"/>
      <c r="TCO21" s="29"/>
      <c r="TCP21" s="29"/>
      <c r="TCQ21" s="29"/>
      <c r="TCR21" s="29"/>
      <c r="TCS21" s="29"/>
      <c r="TCT21" s="29"/>
      <c r="TCU21" s="29"/>
      <c r="TCV21" s="29"/>
      <c r="TCW21" s="29"/>
      <c r="TCX21" s="29"/>
      <c r="TCY21" s="29"/>
      <c r="TCZ21" s="29"/>
      <c r="TDA21" s="29"/>
      <c r="TDB21" s="29"/>
      <c r="TDC21" s="29"/>
      <c r="TDD21" s="29"/>
      <c r="TDE21" s="29"/>
      <c r="TDF21" s="29"/>
      <c r="TDG21" s="29"/>
      <c r="TDH21" s="29"/>
      <c r="TDI21" s="29"/>
      <c r="TDJ21" s="29"/>
      <c r="TDK21" s="29"/>
      <c r="TDL21" s="29"/>
      <c r="TDM21" s="29"/>
      <c r="TDN21" s="29"/>
      <c r="TDO21" s="29"/>
      <c r="TDP21" s="29"/>
      <c r="TDQ21" s="29"/>
      <c r="TDR21" s="29"/>
      <c r="TDS21" s="29"/>
      <c r="TDT21" s="29"/>
      <c r="TDU21" s="29"/>
      <c r="TDV21" s="29"/>
      <c r="TDW21" s="29"/>
      <c r="TDX21" s="29"/>
      <c r="TDY21" s="29"/>
      <c r="TDZ21" s="29"/>
      <c r="TEA21" s="29"/>
      <c r="TEB21" s="29"/>
      <c r="TEC21" s="29"/>
      <c r="TED21" s="29"/>
      <c r="TEE21" s="29"/>
      <c r="TEF21" s="29"/>
      <c r="TEG21" s="29"/>
      <c r="TEH21" s="29"/>
      <c r="TEI21" s="29"/>
      <c r="TEJ21" s="29"/>
      <c r="TEK21" s="29"/>
      <c r="TEL21" s="29"/>
      <c r="TEM21" s="29"/>
      <c r="TEN21" s="29"/>
      <c r="TEO21" s="29"/>
      <c r="TEP21" s="29"/>
      <c r="TEQ21" s="29"/>
      <c r="TER21" s="29"/>
      <c r="TES21" s="29"/>
      <c r="TET21" s="29"/>
      <c r="TEU21" s="29"/>
      <c r="TEV21" s="29"/>
      <c r="TEW21" s="29"/>
      <c r="TEX21" s="29"/>
      <c r="TEY21" s="29"/>
      <c r="TEZ21" s="29"/>
      <c r="TFA21" s="29"/>
      <c r="TFB21" s="29"/>
      <c r="TFC21" s="29"/>
      <c r="TFD21" s="29"/>
      <c r="TFE21" s="29"/>
      <c r="TFF21" s="29"/>
      <c r="TFG21" s="29"/>
      <c r="TFH21" s="29"/>
      <c r="TFI21" s="29"/>
      <c r="TFJ21" s="29"/>
      <c r="TFK21" s="29"/>
      <c r="TFL21" s="29"/>
      <c r="TFM21" s="29"/>
      <c r="TFN21" s="29"/>
      <c r="TFO21" s="29"/>
      <c r="TFP21" s="29"/>
      <c r="TFQ21" s="29"/>
      <c r="TFR21" s="29"/>
      <c r="TFS21" s="29"/>
      <c r="TFT21" s="29"/>
      <c r="TFU21" s="29"/>
      <c r="TFV21" s="29"/>
      <c r="TFW21" s="29"/>
      <c r="TFX21" s="29"/>
      <c r="TFY21" s="29"/>
      <c r="TFZ21" s="29"/>
      <c r="TGA21" s="29"/>
      <c r="TGB21" s="29"/>
      <c r="TGC21" s="29"/>
      <c r="TGD21" s="29"/>
      <c r="TGE21" s="29"/>
      <c r="TGF21" s="29"/>
      <c r="TGG21" s="29"/>
      <c r="TGH21" s="29"/>
      <c r="TGI21" s="29"/>
      <c r="TGJ21" s="29"/>
      <c r="TGK21" s="29"/>
      <c r="TGL21" s="29"/>
      <c r="TGM21" s="29"/>
      <c r="TGN21" s="29"/>
      <c r="TGO21" s="29"/>
      <c r="TGP21" s="29"/>
      <c r="TGQ21" s="29"/>
      <c r="TGR21" s="29"/>
      <c r="TGS21" s="29"/>
      <c r="TGT21" s="29"/>
      <c r="TGU21" s="29"/>
      <c r="TGV21" s="29"/>
      <c r="TGW21" s="29"/>
      <c r="TGX21" s="29"/>
      <c r="TGY21" s="29"/>
      <c r="TGZ21" s="29"/>
      <c r="THA21" s="29"/>
      <c r="THB21" s="29"/>
      <c r="THC21" s="29"/>
      <c r="THD21" s="29"/>
      <c r="THE21" s="29"/>
      <c r="THF21" s="29"/>
      <c r="THG21" s="29"/>
      <c r="THH21" s="29"/>
      <c r="THI21" s="29"/>
      <c r="THJ21" s="29"/>
      <c r="THK21" s="29"/>
      <c r="THL21" s="29"/>
      <c r="THM21" s="29"/>
      <c r="THN21" s="29"/>
      <c r="THO21" s="29"/>
      <c r="THP21" s="29"/>
      <c r="THQ21" s="29"/>
      <c r="THR21" s="29"/>
      <c r="THS21" s="29"/>
      <c r="THT21" s="29"/>
      <c r="THU21" s="29"/>
      <c r="THV21" s="29"/>
      <c r="THW21" s="29"/>
      <c r="THX21" s="29"/>
      <c r="THY21" s="29"/>
      <c r="THZ21" s="29"/>
      <c r="TIA21" s="29"/>
      <c r="TIB21" s="29"/>
      <c r="TIC21" s="29"/>
      <c r="TID21" s="29"/>
      <c r="TIE21" s="29"/>
      <c r="TIF21" s="29"/>
      <c r="TIG21" s="29"/>
      <c r="TIH21" s="29"/>
      <c r="TII21" s="29"/>
      <c r="TIJ21" s="29"/>
      <c r="TIK21" s="29"/>
      <c r="TIL21" s="29"/>
      <c r="TIM21" s="29"/>
      <c r="TIN21" s="29"/>
      <c r="TIO21" s="29"/>
      <c r="TIP21" s="29"/>
      <c r="TIQ21" s="29"/>
      <c r="TIR21" s="29"/>
      <c r="TIS21" s="29"/>
      <c r="TIT21" s="29"/>
      <c r="TIU21" s="29"/>
      <c r="TIV21" s="29"/>
      <c r="TIW21" s="29"/>
      <c r="TIX21" s="29"/>
      <c r="TIY21" s="29"/>
      <c r="TIZ21" s="29"/>
      <c r="TJA21" s="29"/>
      <c r="TJB21" s="29"/>
      <c r="TJC21" s="29"/>
      <c r="TJD21" s="29"/>
      <c r="TJE21" s="29"/>
      <c r="TJF21" s="29"/>
      <c r="TJG21" s="29"/>
      <c r="TJH21" s="29"/>
      <c r="TJI21" s="29"/>
      <c r="TJJ21" s="29"/>
      <c r="TJK21" s="29"/>
      <c r="TJL21" s="29"/>
      <c r="TJM21" s="29"/>
      <c r="TJN21" s="29"/>
      <c r="TJO21" s="29"/>
      <c r="TJP21" s="29"/>
      <c r="TJQ21" s="29"/>
      <c r="TJR21" s="29"/>
      <c r="TJS21" s="29"/>
      <c r="TJT21" s="29"/>
      <c r="TJU21" s="29"/>
      <c r="TJV21" s="29"/>
      <c r="TJW21" s="29"/>
      <c r="TJX21" s="29"/>
      <c r="TJY21" s="29"/>
      <c r="TJZ21" s="29"/>
      <c r="TKA21" s="29"/>
      <c r="TKB21" s="29"/>
      <c r="TKC21" s="29"/>
      <c r="TKD21" s="29"/>
      <c r="TKE21" s="29"/>
      <c r="TKF21" s="29"/>
      <c r="TKG21" s="29"/>
      <c r="TKH21" s="29"/>
      <c r="TKI21" s="29"/>
      <c r="TKJ21" s="29"/>
      <c r="TKK21" s="29"/>
      <c r="TKL21" s="29"/>
      <c r="TKM21" s="29"/>
      <c r="TKN21" s="29"/>
      <c r="TKO21" s="29"/>
      <c r="TKP21" s="29"/>
      <c r="TKQ21" s="29"/>
      <c r="TKR21" s="29"/>
      <c r="TKS21" s="29"/>
      <c r="TKT21" s="29"/>
      <c r="TKU21" s="29"/>
      <c r="TKV21" s="29"/>
      <c r="TKW21" s="29"/>
      <c r="TKX21" s="29"/>
      <c r="TKY21" s="29"/>
      <c r="TKZ21" s="29"/>
      <c r="TLA21" s="29"/>
      <c r="TLB21" s="29"/>
      <c r="TLC21" s="29"/>
      <c r="TLD21" s="29"/>
      <c r="TLE21" s="29"/>
      <c r="TLF21" s="29"/>
      <c r="TLG21" s="29"/>
      <c r="TLH21" s="29"/>
      <c r="TLI21" s="29"/>
      <c r="TLJ21" s="29"/>
      <c r="TLK21" s="29"/>
      <c r="TLL21" s="29"/>
      <c r="TLM21" s="29"/>
      <c r="TLN21" s="29"/>
      <c r="TLO21" s="29"/>
      <c r="TLP21" s="29"/>
      <c r="TLQ21" s="29"/>
      <c r="TLR21" s="29"/>
      <c r="TLS21" s="29"/>
      <c r="TLT21" s="29"/>
      <c r="TLU21" s="29"/>
      <c r="TLV21" s="29"/>
      <c r="TLW21" s="29"/>
      <c r="TLX21" s="29"/>
      <c r="TLY21" s="29"/>
      <c r="TLZ21" s="29"/>
      <c r="TMA21" s="29"/>
      <c r="TMB21" s="29"/>
      <c r="TMC21" s="29"/>
      <c r="TMD21" s="29"/>
      <c r="TME21" s="29"/>
      <c r="TMF21" s="29"/>
      <c r="TMG21" s="29"/>
      <c r="TMH21" s="29"/>
      <c r="TMI21" s="29"/>
      <c r="TMJ21" s="29"/>
      <c r="TMK21" s="29"/>
      <c r="TML21" s="29"/>
      <c r="TMM21" s="29"/>
      <c r="TMN21" s="29"/>
      <c r="TMO21" s="29"/>
      <c r="TMP21" s="29"/>
      <c r="TMQ21" s="29"/>
      <c r="TMR21" s="29"/>
      <c r="TMS21" s="29"/>
      <c r="TMT21" s="29"/>
      <c r="TMU21" s="29"/>
      <c r="TMV21" s="29"/>
      <c r="TMW21" s="29"/>
      <c r="TMX21" s="29"/>
      <c r="TMY21" s="29"/>
      <c r="TMZ21" s="29"/>
      <c r="TNA21" s="29"/>
      <c r="TNB21" s="29"/>
      <c r="TNC21" s="29"/>
      <c r="TND21" s="29"/>
      <c r="TNE21" s="29"/>
      <c r="TNF21" s="29"/>
      <c r="TNG21" s="29"/>
      <c r="TNH21" s="29"/>
      <c r="TNI21" s="29"/>
      <c r="TNJ21" s="29"/>
      <c r="TNK21" s="29"/>
      <c r="TNL21" s="29"/>
      <c r="TNM21" s="29"/>
      <c r="TNN21" s="29"/>
      <c r="TNO21" s="29"/>
      <c r="TNP21" s="29"/>
      <c r="TNQ21" s="29"/>
      <c r="TNR21" s="29"/>
      <c r="TNS21" s="29"/>
      <c r="TNT21" s="29"/>
      <c r="TNU21" s="29"/>
      <c r="TNV21" s="29"/>
      <c r="TNW21" s="29"/>
      <c r="TNX21" s="29"/>
      <c r="TNY21" s="29"/>
      <c r="TNZ21" s="29"/>
      <c r="TOA21" s="29"/>
      <c r="TOB21" s="29"/>
      <c r="TOC21" s="29"/>
      <c r="TOD21" s="29"/>
      <c r="TOE21" s="29"/>
      <c r="TOF21" s="29"/>
      <c r="TOG21" s="29"/>
      <c r="TOH21" s="29"/>
      <c r="TOI21" s="29"/>
      <c r="TOJ21" s="29"/>
      <c r="TOK21" s="29"/>
      <c r="TOL21" s="29"/>
      <c r="TOM21" s="29"/>
      <c r="TON21" s="29"/>
      <c r="TOO21" s="29"/>
      <c r="TOP21" s="29"/>
      <c r="TOQ21" s="29"/>
      <c r="TOR21" s="29"/>
      <c r="TOS21" s="29"/>
      <c r="TOT21" s="29"/>
      <c r="TOU21" s="29"/>
      <c r="TOV21" s="29"/>
      <c r="TOW21" s="29"/>
      <c r="TOX21" s="29"/>
      <c r="TOY21" s="29"/>
      <c r="TOZ21" s="29"/>
      <c r="TPA21" s="29"/>
      <c r="TPB21" s="29"/>
      <c r="TPC21" s="29"/>
      <c r="TPD21" s="29"/>
      <c r="TPE21" s="29"/>
      <c r="TPF21" s="29"/>
      <c r="TPG21" s="29"/>
      <c r="TPH21" s="29"/>
      <c r="TPI21" s="29"/>
      <c r="TPJ21" s="29"/>
      <c r="TPK21" s="29"/>
      <c r="TPL21" s="29"/>
      <c r="TPM21" s="29"/>
      <c r="TPN21" s="29"/>
      <c r="TPO21" s="29"/>
      <c r="TPP21" s="29"/>
      <c r="TPQ21" s="29"/>
      <c r="TPR21" s="29"/>
      <c r="TPS21" s="29"/>
      <c r="TPT21" s="29"/>
      <c r="TPU21" s="29"/>
      <c r="TPV21" s="29"/>
      <c r="TPW21" s="29"/>
      <c r="TPX21" s="29"/>
      <c r="TPY21" s="29"/>
      <c r="TPZ21" s="29"/>
      <c r="TQA21" s="29"/>
      <c r="TQB21" s="29"/>
      <c r="TQC21" s="29"/>
      <c r="TQD21" s="29"/>
      <c r="TQE21" s="29"/>
      <c r="TQF21" s="29"/>
      <c r="TQG21" s="29"/>
      <c r="TQH21" s="29"/>
      <c r="TQI21" s="29"/>
      <c r="TQJ21" s="29"/>
      <c r="TQK21" s="29"/>
      <c r="TQL21" s="29"/>
      <c r="TQM21" s="29"/>
      <c r="TQN21" s="29"/>
      <c r="TQO21" s="29"/>
      <c r="TQP21" s="29"/>
      <c r="TQQ21" s="29"/>
      <c r="TQR21" s="29"/>
      <c r="TQS21" s="29"/>
      <c r="TQT21" s="29"/>
      <c r="TQU21" s="29"/>
      <c r="TQV21" s="29"/>
      <c r="TQW21" s="29"/>
      <c r="TQX21" s="29"/>
      <c r="TQY21" s="29"/>
      <c r="TQZ21" s="29"/>
      <c r="TRA21" s="29"/>
      <c r="TRB21" s="29"/>
      <c r="TRC21" s="29"/>
      <c r="TRD21" s="29"/>
      <c r="TRE21" s="29"/>
      <c r="TRF21" s="29"/>
      <c r="TRG21" s="29"/>
      <c r="TRH21" s="29"/>
      <c r="TRI21" s="29"/>
      <c r="TRJ21" s="29"/>
      <c r="TRK21" s="29"/>
      <c r="TRL21" s="29"/>
      <c r="TRM21" s="29"/>
      <c r="TRN21" s="29"/>
      <c r="TRO21" s="29"/>
      <c r="TRP21" s="29"/>
      <c r="TRQ21" s="29"/>
      <c r="TRR21" s="29"/>
      <c r="TRS21" s="29"/>
      <c r="TRT21" s="29"/>
      <c r="TRU21" s="29"/>
      <c r="TRV21" s="29"/>
      <c r="TRW21" s="29"/>
      <c r="TRX21" s="29"/>
      <c r="TRY21" s="29"/>
      <c r="TRZ21" s="29"/>
      <c r="TSA21" s="29"/>
      <c r="TSB21" s="29"/>
      <c r="TSC21" s="29"/>
      <c r="TSD21" s="29"/>
      <c r="TSE21" s="29"/>
      <c r="TSF21" s="29"/>
      <c r="TSG21" s="29"/>
      <c r="TSH21" s="29"/>
      <c r="TSI21" s="29"/>
      <c r="TSJ21" s="29"/>
      <c r="TSK21" s="29"/>
      <c r="TSL21" s="29"/>
      <c r="TSM21" s="29"/>
      <c r="TSN21" s="29"/>
      <c r="TSO21" s="29"/>
      <c r="TSP21" s="29"/>
      <c r="TSQ21" s="29"/>
      <c r="TSR21" s="29"/>
      <c r="TSS21" s="29"/>
      <c r="TST21" s="29"/>
      <c r="TSU21" s="29"/>
      <c r="TSV21" s="29"/>
      <c r="TSW21" s="29"/>
      <c r="TSX21" s="29"/>
      <c r="TSY21" s="29"/>
      <c r="TSZ21" s="29"/>
      <c r="TTA21" s="29"/>
      <c r="TTB21" s="29"/>
      <c r="TTC21" s="29"/>
      <c r="TTD21" s="29"/>
      <c r="TTE21" s="29"/>
      <c r="TTF21" s="29"/>
      <c r="TTG21" s="29"/>
      <c r="TTH21" s="29"/>
      <c r="TTI21" s="29"/>
      <c r="TTJ21" s="29"/>
      <c r="TTK21" s="29"/>
      <c r="TTL21" s="29"/>
      <c r="TTM21" s="29"/>
      <c r="TTN21" s="29"/>
      <c r="TTO21" s="29"/>
      <c r="TTP21" s="29"/>
      <c r="TTQ21" s="29"/>
      <c r="TTR21" s="29"/>
      <c r="TTS21" s="29"/>
      <c r="TTT21" s="29"/>
      <c r="TTU21" s="29"/>
      <c r="TTV21" s="29"/>
      <c r="TTW21" s="29"/>
      <c r="TTX21" s="29"/>
      <c r="TTY21" s="29"/>
      <c r="TTZ21" s="29"/>
      <c r="TUA21" s="29"/>
      <c r="TUB21" s="29"/>
      <c r="TUC21" s="29"/>
      <c r="TUD21" s="29"/>
      <c r="TUE21" s="29"/>
      <c r="TUF21" s="29"/>
      <c r="TUG21" s="29"/>
      <c r="TUH21" s="29"/>
      <c r="TUI21" s="29"/>
      <c r="TUJ21" s="29"/>
      <c r="TUK21" s="29"/>
      <c r="TUL21" s="29"/>
      <c r="TUM21" s="29"/>
      <c r="TUN21" s="29"/>
      <c r="TUO21" s="29"/>
      <c r="TUP21" s="29"/>
      <c r="TUQ21" s="29"/>
      <c r="TUR21" s="29"/>
      <c r="TUS21" s="29"/>
      <c r="TUT21" s="29"/>
      <c r="TUU21" s="29"/>
      <c r="TUV21" s="29"/>
      <c r="TUW21" s="29"/>
      <c r="TUX21" s="29"/>
      <c r="TUY21" s="29"/>
      <c r="TUZ21" s="29"/>
      <c r="TVA21" s="29"/>
      <c r="TVB21" s="29"/>
      <c r="TVC21" s="29"/>
      <c r="TVD21" s="29"/>
      <c r="TVE21" s="29"/>
      <c r="TVF21" s="29"/>
      <c r="TVG21" s="29"/>
      <c r="TVH21" s="29"/>
      <c r="TVI21" s="29"/>
      <c r="TVJ21" s="29"/>
      <c r="TVK21" s="29"/>
      <c r="TVL21" s="29"/>
      <c r="TVM21" s="29"/>
      <c r="TVN21" s="29"/>
      <c r="TVO21" s="29"/>
      <c r="TVP21" s="29"/>
      <c r="TVQ21" s="29"/>
      <c r="TVR21" s="29"/>
      <c r="TVS21" s="29"/>
      <c r="TVT21" s="29"/>
      <c r="TVU21" s="29"/>
      <c r="TVV21" s="29"/>
      <c r="TVW21" s="29"/>
      <c r="TVX21" s="29"/>
      <c r="TVY21" s="29"/>
      <c r="TVZ21" s="29"/>
      <c r="TWA21" s="29"/>
      <c r="TWB21" s="29"/>
      <c r="TWC21" s="29"/>
      <c r="TWD21" s="29"/>
      <c r="TWE21" s="29"/>
      <c r="TWF21" s="29"/>
      <c r="TWG21" s="29"/>
      <c r="TWH21" s="29"/>
      <c r="TWI21" s="29"/>
      <c r="TWJ21" s="29"/>
      <c r="TWK21" s="29"/>
      <c r="TWL21" s="29"/>
      <c r="TWM21" s="29"/>
      <c r="TWN21" s="29"/>
      <c r="TWO21" s="29"/>
      <c r="TWP21" s="29"/>
      <c r="TWQ21" s="29"/>
      <c r="TWR21" s="29"/>
      <c r="TWS21" s="29"/>
      <c r="TWT21" s="29"/>
      <c r="TWU21" s="29"/>
      <c r="TWV21" s="29"/>
      <c r="TWW21" s="29"/>
      <c r="TWX21" s="29"/>
      <c r="TWY21" s="29"/>
      <c r="TWZ21" s="29"/>
      <c r="TXA21" s="29"/>
      <c r="TXB21" s="29"/>
      <c r="TXC21" s="29"/>
      <c r="TXD21" s="29"/>
      <c r="TXE21" s="29"/>
      <c r="TXF21" s="29"/>
      <c r="TXG21" s="29"/>
      <c r="TXH21" s="29"/>
      <c r="TXI21" s="29"/>
      <c r="TXJ21" s="29"/>
      <c r="TXK21" s="29"/>
      <c r="TXL21" s="29"/>
      <c r="TXM21" s="29"/>
      <c r="TXN21" s="29"/>
      <c r="TXO21" s="29"/>
      <c r="TXP21" s="29"/>
      <c r="TXQ21" s="29"/>
      <c r="TXR21" s="29"/>
      <c r="TXS21" s="29"/>
      <c r="TXT21" s="29"/>
      <c r="TXU21" s="29"/>
      <c r="TXV21" s="29"/>
      <c r="TXW21" s="29"/>
      <c r="TXX21" s="29"/>
      <c r="TXY21" s="29"/>
      <c r="TXZ21" s="29"/>
      <c r="TYA21" s="29"/>
      <c r="TYB21" s="29"/>
      <c r="TYC21" s="29"/>
      <c r="TYD21" s="29"/>
      <c r="TYE21" s="29"/>
      <c r="TYF21" s="29"/>
      <c r="TYG21" s="29"/>
      <c r="TYH21" s="29"/>
      <c r="TYI21" s="29"/>
      <c r="TYJ21" s="29"/>
      <c r="TYK21" s="29"/>
      <c r="TYL21" s="29"/>
      <c r="TYM21" s="29"/>
      <c r="TYN21" s="29"/>
      <c r="TYO21" s="29"/>
      <c r="TYP21" s="29"/>
      <c r="TYQ21" s="29"/>
      <c r="TYR21" s="29"/>
      <c r="TYS21" s="29"/>
      <c r="TYT21" s="29"/>
      <c r="TYU21" s="29"/>
      <c r="TYV21" s="29"/>
      <c r="TYW21" s="29"/>
      <c r="TYX21" s="29"/>
      <c r="TYY21" s="29"/>
      <c r="TYZ21" s="29"/>
      <c r="TZA21" s="29"/>
      <c r="TZB21" s="29"/>
      <c r="TZC21" s="29"/>
      <c r="TZD21" s="29"/>
      <c r="TZE21" s="29"/>
      <c r="TZF21" s="29"/>
      <c r="TZG21" s="29"/>
      <c r="TZH21" s="29"/>
      <c r="TZI21" s="29"/>
      <c r="TZJ21" s="29"/>
      <c r="TZK21" s="29"/>
      <c r="TZL21" s="29"/>
      <c r="TZM21" s="29"/>
      <c r="TZN21" s="29"/>
      <c r="TZO21" s="29"/>
      <c r="TZP21" s="29"/>
      <c r="TZQ21" s="29"/>
      <c r="TZR21" s="29"/>
      <c r="TZS21" s="29"/>
      <c r="TZT21" s="29"/>
      <c r="TZU21" s="29"/>
      <c r="TZV21" s="29"/>
      <c r="TZW21" s="29"/>
      <c r="TZX21" s="29"/>
      <c r="TZY21" s="29"/>
      <c r="TZZ21" s="29"/>
      <c r="UAA21" s="29"/>
      <c r="UAB21" s="29"/>
      <c r="UAC21" s="29"/>
      <c r="UAD21" s="29"/>
      <c r="UAE21" s="29"/>
      <c r="UAF21" s="29"/>
      <c r="UAG21" s="29"/>
      <c r="UAH21" s="29"/>
      <c r="UAI21" s="29"/>
      <c r="UAJ21" s="29"/>
      <c r="UAK21" s="29"/>
      <c r="UAL21" s="29"/>
      <c r="UAM21" s="29"/>
      <c r="UAN21" s="29"/>
      <c r="UAO21" s="29"/>
      <c r="UAP21" s="29"/>
      <c r="UAQ21" s="29"/>
      <c r="UAR21" s="29"/>
      <c r="UAS21" s="29"/>
      <c r="UAT21" s="29"/>
      <c r="UAU21" s="29"/>
      <c r="UAV21" s="29"/>
      <c r="UAW21" s="29"/>
      <c r="UAX21" s="29"/>
      <c r="UAY21" s="29"/>
      <c r="UAZ21" s="29"/>
      <c r="UBA21" s="29"/>
      <c r="UBB21" s="29"/>
      <c r="UBC21" s="29"/>
      <c r="UBD21" s="29"/>
      <c r="UBE21" s="29"/>
      <c r="UBF21" s="29"/>
      <c r="UBG21" s="29"/>
      <c r="UBH21" s="29"/>
      <c r="UBI21" s="29"/>
      <c r="UBJ21" s="29"/>
      <c r="UBK21" s="29"/>
      <c r="UBL21" s="29"/>
      <c r="UBM21" s="29"/>
      <c r="UBN21" s="29"/>
      <c r="UBO21" s="29"/>
      <c r="UBP21" s="29"/>
      <c r="UBQ21" s="29"/>
      <c r="UBR21" s="29"/>
      <c r="UBS21" s="29"/>
      <c r="UBT21" s="29"/>
      <c r="UBU21" s="29"/>
      <c r="UBV21" s="29"/>
      <c r="UBW21" s="29"/>
      <c r="UBX21" s="29"/>
      <c r="UBY21" s="29"/>
      <c r="UBZ21" s="29"/>
      <c r="UCA21" s="29"/>
      <c r="UCB21" s="29"/>
      <c r="UCC21" s="29"/>
      <c r="UCD21" s="29"/>
      <c r="UCE21" s="29"/>
      <c r="UCF21" s="29"/>
      <c r="UCG21" s="29"/>
      <c r="UCH21" s="29"/>
      <c r="UCI21" s="29"/>
      <c r="UCJ21" s="29"/>
      <c r="UCK21" s="29"/>
      <c r="UCL21" s="29"/>
      <c r="UCM21" s="29"/>
      <c r="UCN21" s="29"/>
      <c r="UCO21" s="29"/>
      <c r="UCP21" s="29"/>
      <c r="UCQ21" s="29"/>
      <c r="UCR21" s="29"/>
      <c r="UCS21" s="29"/>
      <c r="UCT21" s="29"/>
      <c r="UCU21" s="29"/>
      <c r="UCV21" s="29"/>
      <c r="UCW21" s="29"/>
      <c r="UCX21" s="29"/>
      <c r="UCY21" s="29"/>
      <c r="UCZ21" s="29"/>
      <c r="UDA21" s="29"/>
      <c r="UDB21" s="29"/>
      <c r="UDC21" s="29"/>
      <c r="UDD21" s="29"/>
      <c r="UDE21" s="29"/>
      <c r="UDF21" s="29"/>
      <c r="UDG21" s="29"/>
      <c r="UDH21" s="29"/>
      <c r="UDI21" s="29"/>
      <c r="UDJ21" s="29"/>
      <c r="UDK21" s="29"/>
      <c r="UDL21" s="29"/>
      <c r="UDM21" s="29"/>
      <c r="UDN21" s="29"/>
      <c r="UDO21" s="29"/>
      <c r="UDP21" s="29"/>
      <c r="UDQ21" s="29"/>
      <c r="UDR21" s="29"/>
      <c r="UDS21" s="29"/>
      <c r="UDT21" s="29"/>
      <c r="UDU21" s="29"/>
      <c r="UDV21" s="29"/>
      <c r="UDW21" s="29"/>
      <c r="UDX21" s="29"/>
      <c r="UDY21" s="29"/>
      <c r="UDZ21" s="29"/>
      <c r="UEA21" s="29"/>
      <c r="UEB21" s="29"/>
      <c r="UEC21" s="29"/>
      <c r="UED21" s="29"/>
      <c r="UEE21" s="29"/>
      <c r="UEF21" s="29"/>
      <c r="UEG21" s="29"/>
      <c r="UEH21" s="29"/>
      <c r="UEI21" s="29"/>
      <c r="UEJ21" s="29"/>
      <c r="UEK21" s="29"/>
      <c r="UEL21" s="29"/>
      <c r="UEM21" s="29"/>
      <c r="UEN21" s="29"/>
      <c r="UEO21" s="29"/>
      <c r="UEP21" s="29"/>
      <c r="UEQ21" s="29"/>
      <c r="UER21" s="29"/>
      <c r="UES21" s="29"/>
      <c r="UET21" s="29"/>
      <c r="UEU21" s="29"/>
      <c r="UEV21" s="29"/>
      <c r="UEW21" s="29"/>
      <c r="UEX21" s="29"/>
      <c r="UEY21" s="29"/>
      <c r="UEZ21" s="29"/>
      <c r="UFA21" s="29"/>
      <c r="UFB21" s="29"/>
      <c r="UFC21" s="29"/>
      <c r="UFD21" s="29"/>
      <c r="UFE21" s="29"/>
      <c r="UFF21" s="29"/>
      <c r="UFG21" s="29"/>
      <c r="UFH21" s="29"/>
      <c r="UFI21" s="29"/>
      <c r="UFJ21" s="29"/>
      <c r="UFK21" s="29"/>
      <c r="UFL21" s="29"/>
      <c r="UFM21" s="29"/>
      <c r="UFN21" s="29"/>
      <c r="UFO21" s="29"/>
      <c r="UFP21" s="29"/>
      <c r="UFQ21" s="29"/>
      <c r="UFR21" s="29"/>
      <c r="UFS21" s="29"/>
      <c r="UFT21" s="29"/>
      <c r="UFU21" s="29"/>
      <c r="UFV21" s="29"/>
      <c r="UFW21" s="29"/>
      <c r="UFX21" s="29"/>
      <c r="UFY21" s="29"/>
      <c r="UFZ21" s="29"/>
      <c r="UGA21" s="29"/>
      <c r="UGB21" s="29"/>
      <c r="UGC21" s="29"/>
      <c r="UGD21" s="29"/>
      <c r="UGE21" s="29"/>
      <c r="UGF21" s="29"/>
      <c r="UGG21" s="29"/>
      <c r="UGH21" s="29"/>
      <c r="UGI21" s="29"/>
      <c r="UGJ21" s="29"/>
      <c r="UGK21" s="29"/>
      <c r="UGL21" s="29"/>
      <c r="UGM21" s="29"/>
      <c r="UGN21" s="29"/>
      <c r="UGO21" s="29"/>
      <c r="UGP21" s="29"/>
      <c r="UGQ21" s="29"/>
      <c r="UGR21" s="29"/>
      <c r="UGS21" s="29"/>
      <c r="UGT21" s="29"/>
      <c r="UGU21" s="29"/>
      <c r="UGV21" s="29"/>
      <c r="UGW21" s="29"/>
      <c r="UGX21" s="29"/>
      <c r="UGY21" s="29"/>
      <c r="UGZ21" s="29"/>
      <c r="UHA21" s="29"/>
      <c r="UHB21" s="29"/>
      <c r="UHC21" s="29"/>
      <c r="UHD21" s="29"/>
      <c r="UHE21" s="29"/>
      <c r="UHF21" s="29"/>
      <c r="UHG21" s="29"/>
      <c r="UHH21" s="29"/>
      <c r="UHI21" s="29"/>
      <c r="UHJ21" s="29"/>
      <c r="UHK21" s="29"/>
      <c r="UHL21" s="29"/>
      <c r="UHM21" s="29"/>
      <c r="UHN21" s="29"/>
      <c r="UHO21" s="29"/>
      <c r="UHP21" s="29"/>
      <c r="UHQ21" s="29"/>
      <c r="UHR21" s="29"/>
      <c r="UHS21" s="29"/>
      <c r="UHT21" s="29"/>
      <c r="UHU21" s="29"/>
      <c r="UHV21" s="29"/>
      <c r="UHW21" s="29"/>
      <c r="UHX21" s="29"/>
      <c r="UHY21" s="29"/>
      <c r="UHZ21" s="29"/>
      <c r="UIA21" s="29"/>
      <c r="UIB21" s="29"/>
      <c r="UIC21" s="29"/>
      <c r="UID21" s="29"/>
      <c r="UIE21" s="29"/>
      <c r="UIF21" s="29"/>
      <c r="UIG21" s="29"/>
      <c r="UIH21" s="29"/>
      <c r="UII21" s="29"/>
      <c r="UIJ21" s="29"/>
      <c r="UIK21" s="29"/>
      <c r="UIL21" s="29"/>
      <c r="UIM21" s="29"/>
      <c r="UIN21" s="29"/>
      <c r="UIO21" s="29"/>
      <c r="UIP21" s="29"/>
      <c r="UIQ21" s="29"/>
      <c r="UIR21" s="29"/>
      <c r="UIS21" s="29"/>
      <c r="UIT21" s="29"/>
      <c r="UIU21" s="29"/>
      <c r="UIV21" s="29"/>
      <c r="UIW21" s="29"/>
      <c r="UIX21" s="29"/>
      <c r="UIY21" s="29"/>
      <c r="UIZ21" s="29"/>
      <c r="UJA21" s="29"/>
      <c r="UJB21" s="29"/>
      <c r="UJC21" s="29"/>
      <c r="UJD21" s="29"/>
      <c r="UJE21" s="29"/>
      <c r="UJF21" s="29"/>
      <c r="UJG21" s="29"/>
      <c r="UJH21" s="29"/>
      <c r="UJI21" s="29"/>
      <c r="UJJ21" s="29"/>
      <c r="UJK21" s="29"/>
      <c r="UJL21" s="29"/>
      <c r="UJM21" s="29"/>
      <c r="UJN21" s="29"/>
      <c r="UJO21" s="29"/>
      <c r="UJP21" s="29"/>
      <c r="UJQ21" s="29"/>
      <c r="UJR21" s="29"/>
      <c r="UJS21" s="29"/>
      <c r="UJT21" s="29"/>
      <c r="UJU21" s="29"/>
      <c r="UJV21" s="29"/>
      <c r="UJW21" s="29"/>
      <c r="UJX21" s="29"/>
      <c r="UJY21" s="29"/>
      <c r="UJZ21" s="29"/>
      <c r="UKA21" s="29"/>
      <c r="UKB21" s="29"/>
      <c r="UKC21" s="29"/>
      <c r="UKD21" s="29"/>
      <c r="UKE21" s="29"/>
      <c r="UKF21" s="29"/>
      <c r="UKG21" s="29"/>
      <c r="UKH21" s="29"/>
      <c r="UKI21" s="29"/>
      <c r="UKJ21" s="29"/>
      <c r="UKK21" s="29"/>
      <c r="UKL21" s="29"/>
      <c r="UKM21" s="29"/>
      <c r="UKN21" s="29"/>
      <c r="UKO21" s="29"/>
      <c r="UKP21" s="29"/>
      <c r="UKQ21" s="29"/>
      <c r="UKR21" s="29"/>
      <c r="UKS21" s="29"/>
      <c r="UKT21" s="29"/>
      <c r="UKU21" s="29"/>
      <c r="UKV21" s="29"/>
      <c r="UKW21" s="29"/>
      <c r="UKX21" s="29"/>
      <c r="UKY21" s="29"/>
      <c r="UKZ21" s="29"/>
      <c r="ULA21" s="29"/>
      <c r="ULB21" s="29"/>
      <c r="ULC21" s="29"/>
      <c r="ULD21" s="29"/>
      <c r="ULE21" s="29"/>
      <c r="ULF21" s="29"/>
      <c r="ULG21" s="29"/>
      <c r="ULH21" s="29"/>
      <c r="ULI21" s="29"/>
      <c r="ULJ21" s="29"/>
      <c r="ULK21" s="29"/>
      <c r="ULL21" s="29"/>
      <c r="ULM21" s="29"/>
      <c r="ULN21" s="29"/>
      <c r="ULO21" s="29"/>
      <c r="ULP21" s="29"/>
      <c r="ULQ21" s="29"/>
      <c r="ULR21" s="29"/>
      <c r="ULS21" s="29"/>
      <c r="ULT21" s="29"/>
      <c r="ULU21" s="29"/>
      <c r="ULV21" s="29"/>
      <c r="ULW21" s="29"/>
      <c r="ULX21" s="29"/>
      <c r="ULY21" s="29"/>
      <c r="ULZ21" s="29"/>
      <c r="UMA21" s="29"/>
      <c r="UMB21" s="29"/>
      <c r="UMC21" s="29"/>
      <c r="UMD21" s="29"/>
      <c r="UME21" s="29"/>
      <c r="UMF21" s="29"/>
      <c r="UMG21" s="29"/>
      <c r="UMH21" s="29"/>
      <c r="UMI21" s="29"/>
      <c r="UMJ21" s="29"/>
      <c r="UMK21" s="29"/>
      <c r="UML21" s="29"/>
      <c r="UMM21" s="29"/>
      <c r="UMN21" s="29"/>
      <c r="UMO21" s="29"/>
      <c r="UMP21" s="29"/>
      <c r="UMQ21" s="29"/>
      <c r="UMR21" s="29"/>
      <c r="UMS21" s="29"/>
      <c r="UMT21" s="29"/>
      <c r="UMU21" s="29"/>
      <c r="UMV21" s="29"/>
      <c r="UMW21" s="29"/>
      <c r="UMX21" s="29"/>
      <c r="UMY21" s="29"/>
      <c r="UMZ21" s="29"/>
      <c r="UNA21" s="29"/>
      <c r="UNB21" s="29"/>
      <c r="UNC21" s="29"/>
      <c r="UND21" s="29"/>
      <c r="UNE21" s="29"/>
      <c r="UNF21" s="29"/>
      <c r="UNG21" s="29"/>
      <c r="UNH21" s="29"/>
      <c r="UNI21" s="29"/>
      <c r="UNJ21" s="29"/>
      <c r="UNK21" s="29"/>
      <c r="UNL21" s="29"/>
      <c r="UNM21" s="29"/>
      <c r="UNN21" s="29"/>
      <c r="UNO21" s="29"/>
      <c r="UNP21" s="29"/>
      <c r="UNQ21" s="29"/>
      <c r="UNR21" s="29"/>
      <c r="UNS21" s="29"/>
      <c r="UNT21" s="29"/>
      <c r="UNU21" s="29"/>
      <c r="UNV21" s="29"/>
      <c r="UNW21" s="29"/>
      <c r="UNX21" s="29"/>
      <c r="UNY21" s="29"/>
      <c r="UNZ21" s="29"/>
      <c r="UOA21" s="29"/>
      <c r="UOB21" s="29"/>
      <c r="UOC21" s="29"/>
      <c r="UOD21" s="29"/>
      <c r="UOE21" s="29"/>
      <c r="UOF21" s="29"/>
      <c r="UOG21" s="29"/>
      <c r="UOH21" s="29"/>
      <c r="UOI21" s="29"/>
      <c r="UOJ21" s="29"/>
      <c r="UOK21" s="29"/>
      <c r="UOL21" s="29"/>
      <c r="UOM21" s="29"/>
      <c r="UON21" s="29"/>
      <c r="UOO21" s="29"/>
      <c r="UOP21" s="29"/>
      <c r="UOQ21" s="29"/>
      <c r="UOR21" s="29"/>
      <c r="UOS21" s="29"/>
      <c r="UOT21" s="29"/>
      <c r="UOU21" s="29"/>
      <c r="UOV21" s="29"/>
      <c r="UOW21" s="29"/>
      <c r="UOX21" s="29"/>
      <c r="UOY21" s="29"/>
      <c r="UOZ21" s="29"/>
      <c r="UPA21" s="29"/>
      <c r="UPB21" s="29"/>
      <c r="UPC21" s="29"/>
      <c r="UPD21" s="29"/>
      <c r="UPE21" s="29"/>
      <c r="UPF21" s="29"/>
      <c r="UPG21" s="29"/>
      <c r="UPH21" s="29"/>
      <c r="UPI21" s="29"/>
      <c r="UPJ21" s="29"/>
      <c r="UPK21" s="29"/>
      <c r="UPL21" s="29"/>
      <c r="UPM21" s="29"/>
      <c r="UPN21" s="29"/>
      <c r="UPO21" s="29"/>
      <c r="UPP21" s="29"/>
      <c r="UPQ21" s="29"/>
      <c r="UPR21" s="29"/>
      <c r="UPS21" s="29"/>
      <c r="UPT21" s="29"/>
      <c r="UPU21" s="29"/>
      <c r="UPV21" s="29"/>
      <c r="UPW21" s="29"/>
      <c r="UPX21" s="29"/>
      <c r="UPY21" s="29"/>
      <c r="UPZ21" s="29"/>
      <c r="UQA21" s="29"/>
      <c r="UQB21" s="29"/>
      <c r="UQC21" s="29"/>
      <c r="UQD21" s="29"/>
      <c r="UQE21" s="29"/>
      <c r="UQF21" s="29"/>
      <c r="UQG21" s="29"/>
      <c r="UQH21" s="29"/>
      <c r="UQI21" s="29"/>
      <c r="UQJ21" s="29"/>
      <c r="UQK21" s="29"/>
      <c r="UQL21" s="29"/>
      <c r="UQM21" s="29"/>
      <c r="UQN21" s="29"/>
      <c r="UQO21" s="29"/>
      <c r="UQP21" s="29"/>
      <c r="UQQ21" s="29"/>
      <c r="UQR21" s="29"/>
      <c r="UQS21" s="29"/>
      <c r="UQT21" s="29"/>
      <c r="UQU21" s="29"/>
      <c r="UQV21" s="29"/>
      <c r="UQW21" s="29"/>
      <c r="UQX21" s="29"/>
      <c r="UQY21" s="29"/>
      <c r="UQZ21" s="29"/>
      <c r="URA21" s="29"/>
      <c r="URB21" s="29"/>
      <c r="URC21" s="29"/>
      <c r="URD21" s="29"/>
      <c r="URE21" s="29"/>
      <c r="URF21" s="29"/>
      <c r="URG21" s="29"/>
      <c r="URH21" s="29"/>
      <c r="URI21" s="29"/>
      <c r="URJ21" s="29"/>
      <c r="URK21" s="29"/>
      <c r="URL21" s="29"/>
      <c r="URM21" s="29"/>
      <c r="URN21" s="29"/>
      <c r="URO21" s="29"/>
      <c r="URP21" s="29"/>
      <c r="URQ21" s="29"/>
      <c r="URR21" s="29"/>
      <c r="URS21" s="29"/>
      <c r="URT21" s="29"/>
      <c r="URU21" s="29"/>
      <c r="URV21" s="29"/>
      <c r="URW21" s="29"/>
      <c r="URX21" s="29"/>
      <c r="URY21" s="29"/>
      <c r="URZ21" s="29"/>
      <c r="USA21" s="29"/>
      <c r="USB21" s="29"/>
      <c r="USC21" s="29"/>
      <c r="USD21" s="29"/>
      <c r="USE21" s="29"/>
      <c r="USF21" s="29"/>
      <c r="USG21" s="29"/>
      <c r="USH21" s="29"/>
      <c r="USI21" s="29"/>
      <c r="USJ21" s="29"/>
      <c r="USK21" s="29"/>
      <c r="USL21" s="29"/>
      <c r="USM21" s="29"/>
      <c r="USN21" s="29"/>
      <c r="USO21" s="29"/>
      <c r="USP21" s="29"/>
      <c r="USQ21" s="29"/>
      <c r="USR21" s="29"/>
      <c r="USS21" s="29"/>
      <c r="UST21" s="29"/>
      <c r="USU21" s="29"/>
      <c r="USV21" s="29"/>
      <c r="USW21" s="29"/>
      <c r="USX21" s="29"/>
      <c r="USY21" s="29"/>
      <c r="USZ21" s="29"/>
      <c r="UTA21" s="29"/>
      <c r="UTB21" s="29"/>
      <c r="UTC21" s="29"/>
      <c r="UTD21" s="29"/>
      <c r="UTE21" s="29"/>
      <c r="UTF21" s="29"/>
      <c r="UTG21" s="29"/>
      <c r="UTH21" s="29"/>
      <c r="UTI21" s="29"/>
      <c r="UTJ21" s="29"/>
      <c r="UTK21" s="29"/>
      <c r="UTL21" s="29"/>
      <c r="UTM21" s="29"/>
      <c r="UTN21" s="29"/>
      <c r="UTO21" s="29"/>
      <c r="UTP21" s="29"/>
      <c r="UTQ21" s="29"/>
      <c r="UTR21" s="29"/>
      <c r="UTS21" s="29"/>
      <c r="UTT21" s="29"/>
      <c r="UTU21" s="29"/>
      <c r="UTV21" s="29"/>
      <c r="UTW21" s="29"/>
      <c r="UTX21" s="29"/>
      <c r="UTY21" s="29"/>
      <c r="UTZ21" s="29"/>
      <c r="UUA21" s="29"/>
      <c r="UUB21" s="29"/>
      <c r="UUC21" s="29"/>
      <c r="UUD21" s="29"/>
      <c r="UUE21" s="29"/>
      <c r="UUF21" s="29"/>
      <c r="UUG21" s="29"/>
      <c r="UUH21" s="29"/>
      <c r="UUI21" s="29"/>
      <c r="UUJ21" s="29"/>
      <c r="UUK21" s="29"/>
      <c r="UUL21" s="29"/>
      <c r="UUM21" s="29"/>
      <c r="UUN21" s="29"/>
      <c r="UUO21" s="29"/>
      <c r="UUP21" s="29"/>
      <c r="UUQ21" s="29"/>
      <c r="UUR21" s="29"/>
      <c r="UUS21" s="29"/>
      <c r="UUT21" s="29"/>
      <c r="UUU21" s="29"/>
      <c r="UUV21" s="29"/>
      <c r="UUW21" s="29"/>
      <c r="UUX21" s="29"/>
      <c r="UUY21" s="29"/>
      <c r="UUZ21" s="29"/>
      <c r="UVA21" s="29"/>
      <c r="UVB21" s="29"/>
      <c r="UVC21" s="29"/>
      <c r="UVD21" s="29"/>
      <c r="UVE21" s="29"/>
      <c r="UVF21" s="29"/>
      <c r="UVG21" s="29"/>
      <c r="UVH21" s="29"/>
      <c r="UVI21" s="29"/>
      <c r="UVJ21" s="29"/>
      <c r="UVK21" s="29"/>
      <c r="UVL21" s="29"/>
      <c r="UVM21" s="29"/>
      <c r="UVN21" s="29"/>
      <c r="UVO21" s="29"/>
      <c r="UVP21" s="29"/>
      <c r="UVQ21" s="29"/>
      <c r="UVR21" s="29"/>
      <c r="UVS21" s="29"/>
      <c r="UVT21" s="29"/>
      <c r="UVU21" s="29"/>
      <c r="UVV21" s="29"/>
      <c r="UVW21" s="29"/>
      <c r="UVX21" s="29"/>
      <c r="UVY21" s="29"/>
      <c r="UVZ21" s="29"/>
      <c r="UWA21" s="29"/>
      <c r="UWB21" s="29"/>
      <c r="UWC21" s="29"/>
      <c r="UWD21" s="29"/>
      <c r="UWE21" s="29"/>
      <c r="UWF21" s="29"/>
      <c r="UWG21" s="29"/>
      <c r="UWH21" s="29"/>
      <c r="UWI21" s="29"/>
      <c r="UWJ21" s="29"/>
      <c r="UWK21" s="29"/>
      <c r="UWL21" s="29"/>
      <c r="UWM21" s="29"/>
      <c r="UWN21" s="29"/>
      <c r="UWO21" s="29"/>
      <c r="UWP21" s="29"/>
      <c r="UWQ21" s="29"/>
      <c r="UWR21" s="29"/>
      <c r="UWS21" s="29"/>
      <c r="UWT21" s="29"/>
      <c r="UWU21" s="29"/>
      <c r="UWV21" s="29"/>
      <c r="UWW21" s="29"/>
      <c r="UWX21" s="29"/>
      <c r="UWY21" s="29"/>
      <c r="UWZ21" s="29"/>
      <c r="UXA21" s="29"/>
      <c r="UXB21" s="29"/>
      <c r="UXC21" s="29"/>
      <c r="UXD21" s="29"/>
      <c r="UXE21" s="29"/>
      <c r="UXF21" s="29"/>
      <c r="UXG21" s="29"/>
      <c r="UXH21" s="29"/>
      <c r="UXI21" s="29"/>
      <c r="UXJ21" s="29"/>
      <c r="UXK21" s="29"/>
      <c r="UXL21" s="29"/>
      <c r="UXM21" s="29"/>
      <c r="UXN21" s="29"/>
      <c r="UXO21" s="29"/>
      <c r="UXP21" s="29"/>
      <c r="UXQ21" s="29"/>
      <c r="UXR21" s="29"/>
      <c r="UXS21" s="29"/>
      <c r="UXT21" s="29"/>
      <c r="UXU21" s="29"/>
      <c r="UXV21" s="29"/>
      <c r="UXW21" s="29"/>
      <c r="UXX21" s="29"/>
      <c r="UXY21" s="29"/>
      <c r="UXZ21" s="29"/>
      <c r="UYA21" s="29"/>
      <c r="UYB21" s="29"/>
      <c r="UYC21" s="29"/>
      <c r="UYD21" s="29"/>
      <c r="UYE21" s="29"/>
      <c r="UYF21" s="29"/>
      <c r="UYG21" s="29"/>
      <c r="UYH21" s="29"/>
      <c r="UYI21" s="29"/>
      <c r="UYJ21" s="29"/>
      <c r="UYK21" s="29"/>
      <c r="UYL21" s="29"/>
      <c r="UYM21" s="29"/>
      <c r="UYN21" s="29"/>
      <c r="UYO21" s="29"/>
      <c r="UYP21" s="29"/>
      <c r="UYQ21" s="29"/>
      <c r="UYR21" s="29"/>
      <c r="UYS21" s="29"/>
      <c r="UYT21" s="29"/>
      <c r="UYU21" s="29"/>
      <c r="UYV21" s="29"/>
      <c r="UYW21" s="29"/>
      <c r="UYX21" s="29"/>
      <c r="UYY21" s="29"/>
      <c r="UYZ21" s="29"/>
      <c r="UZA21" s="29"/>
      <c r="UZB21" s="29"/>
      <c r="UZC21" s="29"/>
      <c r="UZD21" s="29"/>
      <c r="UZE21" s="29"/>
      <c r="UZF21" s="29"/>
      <c r="UZG21" s="29"/>
      <c r="UZH21" s="29"/>
      <c r="UZI21" s="29"/>
      <c r="UZJ21" s="29"/>
      <c r="UZK21" s="29"/>
      <c r="UZL21" s="29"/>
      <c r="UZM21" s="29"/>
      <c r="UZN21" s="29"/>
      <c r="UZO21" s="29"/>
      <c r="UZP21" s="29"/>
      <c r="UZQ21" s="29"/>
      <c r="UZR21" s="29"/>
      <c r="UZS21" s="29"/>
      <c r="UZT21" s="29"/>
      <c r="UZU21" s="29"/>
      <c r="UZV21" s="29"/>
      <c r="UZW21" s="29"/>
      <c r="UZX21" s="29"/>
      <c r="UZY21" s="29"/>
      <c r="UZZ21" s="29"/>
      <c r="VAA21" s="29"/>
      <c r="VAB21" s="29"/>
      <c r="VAC21" s="29"/>
      <c r="VAD21" s="29"/>
      <c r="VAE21" s="29"/>
      <c r="VAF21" s="29"/>
      <c r="VAG21" s="29"/>
      <c r="VAH21" s="29"/>
      <c r="VAI21" s="29"/>
      <c r="VAJ21" s="29"/>
      <c r="VAK21" s="29"/>
      <c r="VAL21" s="29"/>
      <c r="VAM21" s="29"/>
      <c r="VAN21" s="29"/>
      <c r="VAO21" s="29"/>
      <c r="VAP21" s="29"/>
      <c r="VAQ21" s="29"/>
      <c r="VAR21" s="29"/>
      <c r="VAS21" s="29"/>
      <c r="VAT21" s="29"/>
      <c r="VAU21" s="29"/>
      <c r="VAV21" s="29"/>
      <c r="VAW21" s="29"/>
      <c r="VAX21" s="29"/>
      <c r="VAY21" s="29"/>
      <c r="VAZ21" s="29"/>
      <c r="VBA21" s="29"/>
      <c r="VBB21" s="29"/>
      <c r="VBC21" s="29"/>
      <c r="VBD21" s="29"/>
      <c r="VBE21" s="29"/>
      <c r="VBF21" s="29"/>
      <c r="VBG21" s="29"/>
      <c r="VBH21" s="29"/>
      <c r="VBI21" s="29"/>
      <c r="VBJ21" s="29"/>
      <c r="VBK21" s="29"/>
      <c r="VBL21" s="29"/>
      <c r="VBM21" s="29"/>
      <c r="VBN21" s="29"/>
      <c r="VBO21" s="29"/>
      <c r="VBP21" s="29"/>
      <c r="VBQ21" s="29"/>
      <c r="VBR21" s="29"/>
      <c r="VBS21" s="29"/>
      <c r="VBT21" s="29"/>
      <c r="VBU21" s="29"/>
      <c r="VBV21" s="29"/>
      <c r="VBW21" s="29"/>
      <c r="VBX21" s="29"/>
      <c r="VBY21" s="29"/>
      <c r="VBZ21" s="29"/>
      <c r="VCA21" s="29"/>
      <c r="VCB21" s="29"/>
      <c r="VCC21" s="29"/>
      <c r="VCD21" s="29"/>
      <c r="VCE21" s="29"/>
      <c r="VCF21" s="29"/>
      <c r="VCG21" s="29"/>
      <c r="VCH21" s="29"/>
      <c r="VCI21" s="29"/>
      <c r="VCJ21" s="29"/>
      <c r="VCK21" s="29"/>
      <c r="VCL21" s="29"/>
      <c r="VCM21" s="29"/>
      <c r="VCN21" s="29"/>
      <c r="VCO21" s="29"/>
      <c r="VCP21" s="29"/>
      <c r="VCQ21" s="29"/>
      <c r="VCR21" s="29"/>
      <c r="VCS21" s="29"/>
      <c r="VCT21" s="29"/>
      <c r="VCU21" s="29"/>
      <c r="VCV21" s="29"/>
      <c r="VCW21" s="29"/>
      <c r="VCX21" s="29"/>
      <c r="VCY21" s="29"/>
      <c r="VCZ21" s="29"/>
      <c r="VDA21" s="29"/>
      <c r="VDB21" s="29"/>
      <c r="VDC21" s="29"/>
      <c r="VDD21" s="29"/>
      <c r="VDE21" s="29"/>
      <c r="VDF21" s="29"/>
      <c r="VDG21" s="29"/>
      <c r="VDH21" s="29"/>
      <c r="VDI21" s="29"/>
      <c r="VDJ21" s="29"/>
      <c r="VDK21" s="29"/>
      <c r="VDL21" s="29"/>
      <c r="VDM21" s="29"/>
      <c r="VDN21" s="29"/>
      <c r="VDO21" s="29"/>
      <c r="VDP21" s="29"/>
      <c r="VDQ21" s="29"/>
      <c r="VDR21" s="29"/>
      <c r="VDS21" s="29"/>
      <c r="VDT21" s="29"/>
      <c r="VDU21" s="29"/>
      <c r="VDV21" s="29"/>
      <c r="VDW21" s="29"/>
      <c r="VDX21" s="29"/>
      <c r="VDY21" s="29"/>
      <c r="VDZ21" s="29"/>
      <c r="VEA21" s="29"/>
      <c r="VEB21" s="29"/>
      <c r="VEC21" s="29"/>
      <c r="VED21" s="29"/>
      <c r="VEE21" s="29"/>
      <c r="VEF21" s="29"/>
      <c r="VEG21" s="29"/>
      <c r="VEH21" s="29"/>
      <c r="VEI21" s="29"/>
      <c r="VEJ21" s="29"/>
      <c r="VEK21" s="29"/>
      <c r="VEL21" s="29"/>
      <c r="VEM21" s="29"/>
      <c r="VEN21" s="29"/>
      <c r="VEO21" s="29"/>
      <c r="VEP21" s="29"/>
      <c r="VEQ21" s="29"/>
      <c r="VER21" s="29"/>
      <c r="VES21" s="29"/>
      <c r="VET21" s="29"/>
      <c r="VEU21" s="29"/>
      <c r="VEV21" s="29"/>
      <c r="VEW21" s="29"/>
      <c r="VEX21" s="29"/>
      <c r="VEY21" s="29"/>
      <c r="VEZ21" s="29"/>
      <c r="VFA21" s="29"/>
      <c r="VFB21" s="29"/>
      <c r="VFC21" s="29"/>
      <c r="VFD21" s="29"/>
      <c r="VFE21" s="29"/>
      <c r="VFF21" s="29"/>
      <c r="VFG21" s="29"/>
      <c r="VFH21" s="29"/>
      <c r="VFI21" s="29"/>
      <c r="VFJ21" s="29"/>
      <c r="VFK21" s="29"/>
      <c r="VFL21" s="29"/>
      <c r="VFM21" s="29"/>
      <c r="VFN21" s="29"/>
      <c r="VFO21" s="29"/>
      <c r="VFP21" s="29"/>
      <c r="VFQ21" s="29"/>
      <c r="VFR21" s="29"/>
      <c r="VFS21" s="29"/>
      <c r="VFT21" s="29"/>
      <c r="VFU21" s="29"/>
      <c r="VFV21" s="29"/>
      <c r="VFW21" s="29"/>
      <c r="VFX21" s="29"/>
      <c r="VFY21" s="29"/>
      <c r="VFZ21" s="29"/>
      <c r="VGA21" s="29"/>
      <c r="VGB21" s="29"/>
      <c r="VGC21" s="29"/>
      <c r="VGD21" s="29"/>
      <c r="VGE21" s="29"/>
      <c r="VGF21" s="29"/>
      <c r="VGG21" s="29"/>
      <c r="VGH21" s="29"/>
      <c r="VGI21" s="29"/>
      <c r="VGJ21" s="29"/>
      <c r="VGK21" s="29"/>
      <c r="VGL21" s="29"/>
      <c r="VGM21" s="29"/>
      <c r="VGN21" s="29"/>
      <c r="VGO21" s="29"/>
      <c r="VGP21" s="29"/>
      <c r="VGQ21" s="29"/>
      <c r="VGR21" s="29"/>
      <c r="VGS21" s="29"/>
      <c r="VGT21" s="29"/>
      <c r="VGU21" s="29"/>
      <c r="VGV21" s="29"/>
      <c r="VGW21" s="29"/>
      <c r="VGX21" s="29"/>
      <c r="VGY21" s="29"/>
      <c r="VGZ21" s="29"/>
      <c r="VHA21" s="29"/>
      <c r="VHB21" s="29"/>
      <c r="VHC21" s="29"/>
      <c r="VHD21" s="29"/>
      <c r="VHE21" s="29"/>
      <c r="VHF21" s="29"/>
      <c r="VHG21" s="29"/>
      <c r="VHH21" s="29"/>
      <c r="VHI21" s="29"/>
      <c r="VHJ21" s="29"/>
      <c r="VHK21" s="29"/>
      <c r="VHL21" s="29"/>
      <c r="VHM21" s="29"/>
      <c r="VHN21" s="29"/>
      <c r="VHO21" s="29"/>
      <c r="VHP21" s="29"/>
      <c r="VHQ21" s="29"/>
      <c r="VHR21" s="29"/>
      <c r="VHS21" s="29"/>
      <c r="VHT21" s="29"/>
      <c r="VHU21" s="29"/>
      <c r="VHV21" s="29"/>
      <c r="VHW21" s="29"/>
      <c r="VHX21" s="29"/>
      <c r="VHY21" s="29"/>
      <c r="VHZ21" s="29"/>
      <c r="VIA21" s="29"/>
      <c r="VIB21" s="29"/>
      <c r="VIC21" s="29"/>
      <c r="VID21" s="29"/>
      <c r="VIE21" s="29"/>
      <c r="VIF21" s="29"/>
      <c r="VIG21" s="29"/>
      <c r="VIH21" s="29"/>
      <c r="VII21" s="29"/>
      <c r="VIJ21" s="29"/>
      <c r="VIK21" s="29"/>
      <c r="VIL21" s="29"/>
      <c r="VIM21" s="29"/>
      <c r="VIN21" s="29"/>
      <c r="VIO21" s="29"/>
      <c r="VIP21" s="29"/>
      <c r="VIQ21" s="29"/>
      <c r="VIR21" s="29"/>
      <c r="VIS21" s="29"/>
      <c r="VIT21" s="29"/>
      <c r="VIU21" s="29"/>
      <c r="VIV21" s="29"/>
      <c r="VIW21" s="29"/>
      <c r="VIX21" s="29"/>
      <c r="VIY21" s="29"/>
      <c r="VIZ21" s="29"/>
      <c r="VJA21" s="29"/>
      <c r="VJB21" s="29"/>
      <c r="VJC21" s="29"/>
      <c r="VJD21" s="29"/>
      <c r="VJE21" s="29"/>
      <c r="VJF21" s="29"/>
      <c r="VJG21" s="29"/>
      <c r="VJH21" s="29"/>
      <c r="VJI21" s="29"/>
      <c r="VJJ21" s="29"/>
      <c r="VJK21" s="29"/>
      <c r="VJL21" s="29"/>
      <c r="VJM21" s="29"/>
      <c r="VJN21" s="29"/>
      <c r="VJO21" s="29"/>
      <c r="VJP21" s="29"/>
      <c r="VJQ21" s="29"/>
      <c r="VJR21" s="29"/>
      <c r="VJS21" s="29"/>
      <c r="VJT21" s="29"/>
      <c r="VJU21" s="29"/>
      <c r="VJV21" s="29"/>
      <c r="VJW21" s="29"/>
      <c r="VJX21" s="29"/>
      <c r="VJY21" s="29"/>
      <c r="VJZ21" s="29"/>
      <c r="VKA21" s="29"/>
      <c r="VKB21" s="29"/>
      <c r="VKC21" s="29"/>
      <c r="VKD21" s="29"/>
      <c r="VKE21" s="29"/>
      <c r="VKF21" s="29"/>
      <c r="VKG21" s="29"/>
      <c r="VKH21" s="29"/>
      <c r="VKI21" s="29"/>
      <c r="VKJ21" s="29"/>
      <c r="VKK21" s="29"/>
      <c r="VKL21" s="29"/>
      <c r="VKM21" s="29"/>
      <c r="VKN21" s="29"/>
      <c r="VKO21" s="29"/>
      <c r="VKP21" s="29"/>
      <c r="VKQ21" s="29"/>
      <c r="VKR21" s="29"/>
      <c r="VKS21" s="29"/>
      <c r="VKT21" s="29"/>
      <c r="VKU21" s="29"/>
      <c r="VKV21" s="29"/>
      <c r="VKW21" s="29"/>
      <c r="VKX21" s="29"/>
      <c r="VKY21" s="29"/>
      <c r="VKZ21" s="29"/>
      <c r="VLA21" s="29"/>
      <c r="VLB21" s="29"/>
      <c r="VLC21" s="29"/>
      <c r="VLD21" s="29"/>
      <c r="VLE21" s="29"/>
      <c r="VLF21" s="29"/>
      <c r="VLG21" s="29"/>
      <c r="VLH21" s="29"/>
      <c r="VLI21" s="29"/>
      <c r="VLJ21" s="29"/>
      <c r="VLK21" s="29"/>
      <c r="VLL21" s="29"/>
      <c r="VLM21" s="29"/>
      <c r="VLN21" s="29"/>
      <c r="VLO21" s="29"/>
      <c r="VLP21" s="29"/>
      <c r="VLQ21" s="29"/>
      <c r="VLR21" s="29"/>
      <c r="VLS21" s="29"/>
      <c r="VLT21" s="29"/>
      <c r="VLU21" s="29"/>
      <c r="VLV21" s="29"/>
      <c r="VLW21" s="29"/>
      <c r="VLX21" s="29"/>
      <c r="VLY21" s="29"/>
      <c r="VLZ21" s="29"/>
      <c r="VMA21" s="29"/>
      <c r="VMB21" s="29"/>
      <c r="VMC21" s="29"/>
      <c r="VMD21" s="29"/>
      <c r="VME21" s="29"/>
      <c r="VMF21" s="29"/>
      <c r="VMG21" s="29"/>
      <c r="VMH21" s="29"/>
      <c r="VMI21" s="29"/>
      <c r="VMJ21" s="29"/>
      <c r="VMK21" s="29"/>
      <c r="VML21" s="29"/>
      <c r="VMM21" s="29"/>
      <c r="VMN21" s="29"/>
      <c r="VMO21" s="29"/>
      <c r="VMP21" s="29"/>
      <c r="VMQ21" s="29"/>
      <c r="VMR21" s="29"/>
      <c r="VMS21" s="29"/>
      <c r="VMT21" s="29"/>
      <c r="VMU21" s="29"/>
      <c r="VMV21" s="29"/>
      <c r="VMW21" s="29"/>
      <c r="VMX21" s="29"/>
      <c r="VMY21" s="29"/>
      <c r="VMZ21" s="29"/>
      <c r="VNA21" s="29"/>
      <c r="VNB21" s="29"/>
      <c r="VNC21" s="29"/>
      <c r="VND21" s="29"/>
      <c r="VNE21" s="29"/>
      <c r="VNF21" s="29"/>
      <c r="VNG21" s="29"/>
      <c r="VNH21" s="29"/>
      <c r="VNI21" s="29"/>
      <c r="VNJ21" s="29"/>
      <c r="VNK21" s="29"/>
      <c r="VNL21" s="29"/>
      <c r="VNM21" s="29"/>
      <c r="VNN21" s="29"/>
      <c r="VNO21" s="29"/>
      <c r="VNP21" s="29"/>
      <c r="VNQ21" s="29"/>
      <c r="VNR21" s="29"/>
      <c r="VNS21" s="29"/>
      <c r="VNT21" s="29"/>
      <c r="VNU21" s="29"/>
      <c r="VNV21" s="29"/>
      <c r="VNW21" s="29"/>
      <c r="VNX21" s="29"/>
      <c r="VNY21" s="29"/>
      <c r="VNZ21" s="29"/>
      <c r="VOA21" s="29"/>
      <c r="VOB21" s="29"/>
      <c r="VOC21" s="29"/>
      <c r="VOD21" s="29"/>
      <c r="VOE21" s="29"/>
      <c r="VOF21" s="29"/>
      <c r="VOG21" s="29"/>
      <c r="VOH21" s="29"/>
      <c r="VOI21" s="29"/>
      <c r="VOJ21" s="29"/>
      <c r="VOK21" s="29"/>
      <c r="VOL21" s="29"/>
      <c r="VOM21" s="29"/>
      <c r="VON21" s="29"/>
      <c r="VOO21" s="29"/>
      <c r="VOP21" s="29"/>
      <c r="VOQ21" s="29"/>
      <c r="VOR21" s="29"/>
      <c r="VOS21" s="29"/>
      <c r="VOT21" s="29"/>
      <c r="VOU21" s="29"/>
      <c r="VOV21" s="29"/>
      <c r="VOW21" s="29"/>
      <c r="VOX21" s="29"/>
      <c r="VOY21" s="29"/>
      <c r="VOZ21" s="29"/>
      <c r="VPA21" s="29"/>
      <c r="VPB21" s="29"/>
      <c r="VPC21" s="29"/>
      <c r="VPD21" s="29"/>
      <c r="VPE21" s="29"/>
      <c r="VPF21" s="29"/>
      <c r="VPG21" s="29"/>
      <c r="VPH21" s="29"/>
      <c r="VPI21" s="29"/>
      <c r="VPJ21" s="29"/>
      <c r="VPK21" s="29"/>
      <c r="VPL21" s="29"/>
      <c r="VPM21" s="29"/>
      <c r="VPN21" s="29"/>
      <c r="VPO21" s="29"/>
      <c r="VPP21" s="29"/>
      <c r="VPQ21" s="29"/>
      <c r="VPR21" s="29"/>
      <c r="VPS21" s="29"/>
      <c r="VPT21" s="29"/>
      <c r="VPU21" s="29"/>
      <c r="VPV21" s="29"/>
      <c r="VPW21" s="29"/>
      <c r="VPX21" s="29"/>
      <c r="VPY21" s="29"/>
      <c r="VPZ21" s="29"/>
      <c r="VQA21" s="29"/>
      <c r="VQB21" s="29"/>
      <c r="VQC21" s="29"/>
      <c r="VQD21" s="29"/>
      <c r="VQE21" s="29"/>
      <c r="VQF21" s="29"/>
      <c r="VQG21" s="29"/>
      <c r="VQH21" s="29"/>
      <c r="VQI21" s="29"/>
      <c r="VQJ21" s="29"/>
      <c r="VQK21" s="29"/>
      <c r="VQL21" s="29"/>
      <c r="VQM21" s="29"/>
      <c r="VQN21" s="29"/>
      <c r="VQO21" s="29"/>
      <c r="VQP21" s="29"/>
      <c r="VQQ21" s="29"/>
      <c r="VQR21" s="29"/>
      <c r="VQS21" s="29"/>
      <c r="VQT21" s="29"/>
      <c r="VQU21" s="29"/>
      <c r="VQV21" s="29"/>
      <c r="VQW21" s="29"/>
      <c r="VQX21" s="29"/>
      <c r="VQY21" s="29"/>
      <c r="VQZ21" s="29"/>
      <c r="VRA21" s="29"/>
      <c r="VRB21" s="29"/>
      <c r="VRC21" s="29"/>
      <c r="VRD21" s="29"/>
      <c r="VRE21" s="29"/>
      <c r="VRF21" s="29"/>
      <c r="VRG21" s="29"/>
      <c r="VRH21" s="29"/>
      <c r="VRI21" s="29"/>
      <c r="VRJ21" s="29"/>
      <c r="VRK21" s="29"/>
      <c r="VRL21" s="29"/>
      <c r="VRM21" s="29"/>
      <c r="VRN21" s="29"/>
      <c r="VRO21" s="29"/>
      <c r="VRP21" s="29"/>
      <c r="VRQ21" s="29"/>
      <c r="VRR21" s="29"/>
      <c r="VRS21" s="29"/>
      <c r="VRT21" s="29"/>
      <c r="VRU21" s="29"/>
      <c r="VRV21" s="29"/>
      <c r="VRW21" s="29"/>
      <c r="VRX21" s="29"/>
      <c r="VRY21" s="29"/>
      <c r="VRZ21" s="29"/>
      <c r="VSA21" s="29"/>
      <c r="VSB21" s="29"/>
      <c r="VSC21" s="29"/>
      <c r="VSD21" s="29"/>
      <c r="VSE21" s="29"/>
      <c r="VSF21" s="29"/>
      <c r="VSG21" s="29"/>
      <c r="VSH21" s="29"/>
      <c r="VSI21" s="29"/>
      <c r="VSJ21" s="29"/>
      <c r="VSK21" s="29"/>
      <c r="VSL21" s="29"/>
      <c r="VSM21" s="29"/>
      <c r="VSN21" s="29"/>
      <c r="VSO21" s="29"/>
      <c r="VSP21" s="29"/>
      <c r="VSQ21" s="29"/>
      <c r="VSR21" s="29"/>
      <c r="VSS21" s="29"/>
      <c r="VST21" s="29"/>
      <c r="VSU21" s="29"/>
      <c r="VSV21" s="29"/>
      <c r="VSW21" s="29"/>
      <c r="VSX21" s="29"/>
      <c r="VSY21" s="29"/>
      <c r="VSZ21" s="29"/>
      <c r="VTA21" s="29"/>
      <c r="VTB21" s="29"/>
      <c r="VTC21" s="29"/>
      <c r="VTD21" s="29"/>
      <c r="VTE21" s="29"/>
      <c r="VTF21" s="29"/>
      <c r="VTG21" s="29"/>
      <c r="VTH21" s="29"/>
      <c r="VTI21" s="29"/>
      <c r="VTJ21" s="29"/>
      <c r="VTK21" s="29"/>
      <c r="VTL21" s="29"/>
      <c r="VTM21" s="29"/>
      <c r="VTN21" s="29"/>
      <c r="VTO21" s="29"/>
      <c r="VTP21" s="29"/>
      <c r="VTQ21" s="29"/>
      <c r="VTR21" s="29"/>
      <c r="VTS21" s="29"/>
      <c r="VTT21" s="29"/>
      <c r="VTU21" s="29"/>
      <c r="VTV21" s="29"/>
      <c r="VTW21" s="29"/>
      <c r="VTX21" s="29"/>
      <c r="VTY21" s="29"/>
      <c r="VTZ21" s="29"/>
      <c r="VUA21" s="29"/>
      <c r="VUB21" s="29"/>
      <c r="VUC21" s="29"/>
      <c r="VUD21" s="29"/>
      <c r="VUE21" s="29"/>
      <c r="VUF21" s="29"/>
      <c r="VUG21" s="29"/>
      <c r="VUH21" s="29"/>
      <c r="VUI21" s="29"/>
      <c r="VUJ21" s="29"/>
      <c r="VUK21" s="29"/>
      <c r="VUL21" s="29"/>
      <c r="VUM21" s="29"/>
      <c r="VUN21" s="29"/>
      <c r="VUO21" s="29"/>
      <c r="VUP21" s="29"/>
      <c r="VUQ21" s="29"/>
      <c r="VUR21" s="29"/>
      <c r="VUS21" s="29"/>
      <c r="VUT21" s="29"/>
      <c r="VUU21" s="29"/>
      <c r="VUV21" s="29"/>
      <c r="VUW21" s="29"/>
      <c r="VUX21" s="29"/>
      <c r="VUY21" s="29"/>
      <c r="VUZ21" s="29"/>
      <c r="VVA21" s="29"/>
      <c r="VVB21" s="29"/>
      <c r="VVC21" s="29"/>
      <c r="VVD21" s="29"/>
      <c r="VVE21" s="29"/>
      <c r="VVF21" s="29"/>
      <c r="VVG21" s="29"/>
      <c r="VVH21" s="29"/>
      <c r="VVI21" s="29"/>
      <c r="VVJ21" s="29"/>
      <c r="VVK21" s="29"/>
      <c r="VVL21" s="29"/>
      <c r="VVM21" s="29"/>
      <c r="VVN21" s="29"/>
      <c r="VVO21" s="29"/>
      <c r="VVP21" s="29"/>
      <c r="VVQ21" s="29"/>
      <c r="VVR21" s="29"/>
      <c r="VVS21" s="29"/>
      <c r="VVT21" s="29"/>
      <c r="VVU21" s="29"/>
      <c r="VVV21" s="29"/>
      <c r="VVW21" s="29"/>
      <c r="VVX21" s="29"/>
      <c r="VVY21" s="29"/>
      <c r="VVZ21" s="29"/>
      <c r="VWA21" s="29"/>
      <c r="VWB21" s="29"/>
      <c r="VWC21" s="29"/>
      <c r="VWD21" s="29"/>
      <c r="VWE21" s="29"/>
      <c r="VWF21" s="29"/>
      <c r="VWG21" s="29"/>
      <c r="VWH21" s="29"/>
      <c r="VWI21" s="29"/>
      <c r="VWJ21" s="29"/>
      <c r="VWK21" s="29"/>
      <c r="VWL21" s="29"/>
      <c r="VWM21" s="29"/>
      <c r="VWN21" s="29"/>
      <c r="VWO21" s="29"/>
      <c r="VWP21" s="29"/>
      <c r="VWQ21" s="29"/>
      <c r="VWR21" s="29"/>
      <c r="VWS21" s="29"/>
      <c r="VWT21" s="29"/>
      <c r="VWU21" s="29"/>
      <c r="VWV21" s="29"/>
      <c r="VWW21" s="29"/>
      <c r="VWX21" s="29"/>
      <c r="VWY21" s="29"/>
      <c r="VWZ21" s="29"/>
      <c r="VXA21" s="29"/>
      <c r="VXB21" s="29"/>
      <c r="VXC21" s="29"/>
      <c r="VXD21" s="29"/>
      <c r="VXE21" s="29"/>
      <c r="VXF21" s="29"/>
      <c r="VXG21" s="29"/>
      <c r="VXH21" s="29"/>
      <c r="VXI21" s="29"/>
      <c r="VXJ21" s="29"/>
      <c r="VXK21" s="29"/>
      <c r="VXL21" s="29"/>
      <c r="VXM21" s="29"/>
      <c r="VXN21" s="29"/>
      <c r="VXO21" s="29"/>
      <c r="VXP21" s="29"/>
      <c r="VXQ21" s="29"/>
      <c r="VXR21" s="29"/>
      <c r="VXS21" s="29"/>
      <c r="VXT21" s="29"/>
      <c r="VXU21" s="29"/>
      <c r="VXV21" s="29"/>
      <c r="VXW21" s="29"/>
      <c r="VXX21" s="29"/>
      <c r="VXY21" s="29"/>
      <c r="VXZ21" s="29"/>
      <c r="VYA21" s="29"/>
      <c r="VYB21" s="29"/>
      <c r="VYC21" s="29"/>
      <c r="VYD21" s="29"/>
      <c r="VYE21" s="29"/>
      <c r="VYF21" s="29"/>
      <c r="VYG21" s="29"/>
      <c r="VYH21" s="29"/>
      <c r="VYI21" s="29"/>
      <c r="VYJ21" s="29"/>
      <c r="VYK21" s="29"/>
      <c r="VYL21" s="29"/>
      <c r="VYM21" s="29"/>
      <c r="VYN21" s="29"/>
      <c r="VYO21" s="29"/>
      <c r="VYP21" s="29"/>
      <c r="VYQ21" s="29"/>
      <c r="VYR21" s="29"/>
      <c r="VYS21" s="29"/>
      <c r="VYT21" s="29"/>
      <c r="VYU21" s="29"/>
      <c r="VYV21" s="29"/>
      <c r="VYW21" s="29"/>
      <c r="VYX21" s="29"/>
      <c r="VYY21" s="29"/>
      <c r="VYZ21" s="29"/>
      <c r="VZA21" s="29"/>
      <c r="VZB21" s="29"/>
      <c r="VZC21" s="29"/>
      <c r="VZD21" s="29"/>
      <c r="VZE21" s="29"/>
      <c r="VZF21" s="29"/>
      <c r="VZG21" s="29"/>
      <c r="VZH21" s="29"/>
      <c r="VZI21" s="29"/>
      <c r="VZJ21" s="29"/>
      <c r="VZK21" s="29"/>
      <c r="VZL21" s="29"/>
      <c r="VZM21" s="29"/>
      <c r="VZN21" s="29"/>
      <c r="VZO21" s="29"/>
      <c r="VZP21" s="29"/>
      <c r="VZQ21" s="29"/>
      <c r="VZR21" s="29"/>
      <c r="VZS21" s="29"/>
      <c r="VZT21" s="29"/>
      <c r="VZU21" s="29"/>
      <c r="VZV21" s="29"/>
      <c r="VZW21" s="29"/>
      <c r="VZX21" s="29"/>
      <c r="VZY21" s="29"/>
      <c r="VZZ21" s="29"/>
      <c r="WAA21" s="29"/>
      <c r="WAB21" s="29"/>
      <c r="WAC21" s="29"/>
      <c r="WAD21" s="29"/>
      <c r="WAE21" s="29"/>
      <c r="WAF21" s="29"/>
      <c r="WAG21" s="29"/>
      <c r="WAH21" s="29"/>
      <c r="WAI21" s="29"/>
      <c r="WAJ21" s="29"/>
      <c r="WAK21" s="29"/>
      <c r="WAL21" s="29"/>
      <c r="WAM21" s="29"/>
      <c r="WAN21" s="29"/>
      <c r="WAO21" s="29"/>
      <c r="WAP21" s="29"/>
      <c r="WAQ21" s="29"/>
      <c r="WAR21" s="29"/>
      <c r="WAS21" s="29"/>
      <c r="WAT21" s="29"/>
      <c r="WAU21" s="29"/>
      <c r="WAV21" s="29"/>
      <c r="WAW21" s="29"/>
      <c r="WAX21" s="29"/>
      <c r="WAY21" s="29"/>
      <c r="WAZ21" s="29"/>
      <c r="WBA21" s="29"/>
      <c r="WBB21" s="29"/>
      <c r="WBC21" s="29"/>
      <c r="WBD21" s="29"/>
      <c r="WBE21" s="29"/>
      <c r="WBF21" s="29"/>
      <c r="WBG21" s="29"/>
      <c r="WBH21" s="29"/>
      <c r="WBI21" s="29"/>
      <c r="WBJ21" s="29"/>
      <c r="WBK21" s="29"/>
      <c r="WBL21" s="29"/>
      <c r="WBM21" s="29"/>
      <c r="WBN21" s="29"/>
      <c r="WBO21" s="29"/>
      <c r="WBP21" s="29"/>
      <c r="WBQ21" s="29"/>
      <c r="WBR21" s="29"/>
      <c r="WBS21" s="29"/>
      <c r="WBT21" s="29"/>
      <c r="WBU21" s="29"/>
      <c r="WBV21" s="29"/>
      <c r="WBW21" s="29"/>
      <c r="WBX21" s="29"/>
      <c r="WBY21" s="29"/>
      <c r="WBZ21" s="29"/>
      <c r="WCA21" s="29"/>
      <c r="WCB21" s="29"/>
      <c r="WCC21" s="29"/>
      <c r="WCD21" s="29"/>
      <c r="WCE21" s="29"/>
      <c r="WCF21" s="29"/>
      <c r="WCG21" s="29"/>
      <c r="WCH21" s="29"/>
      <c r="WCI21" s="29"/>
      <c r="WCJ21" s="29"/>
      <c r="WCK21" s="29"/>
      <c r="WCL21" s="29"/>
      <c r="WCM21" s="29"/>
      <c r="WCN21" s="29"/>
      <c r="WCO21" s="29"/>
      <c r="WCP21" s="29"/>
      <c r="WCQ21" s="29"/>
      <c r="WCR21" s="29"/>
      <c r="WCS21" s="29"/>
      <c r="WCT21" s="29"/>
      <c r="WCU21" s="29"/>
      <c r="WCV21" s="29"/>
      <c r="WCW21" s="29"/>
      <c r="WCX21" s="29"/>
      <c r="WCY21" s="29"/>
      <c r="WCZ21" s="29"/>
      <c r="WDA21" s="29"/>
      <c r="WDB21" s="29"/>
      <c r="WDC21" s="29"/>
      <c r="WDD21" s="29"/>
      <c r="WDE21" s="29"/>
      <c r="WDF21" s="29"/>
      <c r="WDG21" s="29"/>
      <c r="WDH21" s="29"/>
      <c r="WDI21" s="29"/>
      <c r="WDJ21" s="29"/>
      <c r="WDK21" s="29"/>
      <c r="WDL21" s="29"/>
      <c r="WDM21" s="29"/>
      <c r="WDN21" s="29"/>
      <c r="WDO21" s="29"/>
      <c r="WDP21" s="29"/>
      <c r="WDQ21" s="29"/>
      <c r="WDR21" s="29"/>
      <c r="WDS21" s="29"/>
      <c r="WDT21" s="29"/>
      <c r="WDU21" s="29"/>
      <c r="WDV21" s="29"/>
      <c r="WDW21" s="29"/>
      <c r="WDX21" s="29"/>
      <c r="WDY21" s="29"/>
      <c r="WDZ21" s="29"/>
      <c r="WEA21" s="29"/>
      <c r="WEB21" s="29"/>
      <c r="WEC21" s="29"/>
      <c r="WED21" s="29"/>
      <c r="WEE21" s="29"/>
      <c r="WEF21" s="29"/>
      <c r="WEG21" s="29"/>
      <c r="WEH21" s="29"/>
      <c r="WEI21" s="29"/>
      <c r="WEJ21" s="29"/>
      <c r="WEK21" s="29"/>
      <c r="WEL21" s="29"/>
      <c r="WEM21" s="29"/>
      <c r="WEN21" s="29"/>
      <c r="WEO21" s="29"/>
      <c r="WEP21" s="29"/>
      <c r="WEQ21" s="29"/>
      <c r="WER21" s="29"/>
      <c r="WES21" s="29"/>
      <c r="WET21" s="29"/>
      <c r="WEU21" s="29"/>
      <c r="WEV21" s="29"/>
      <c r="WEW21" s="29"/>
      <c r="WEX21" s="29"/>
      <c r="WEY21" s="29"/>
      <c r="WEZ21" s="29"/>
      <c r="WFA21" s="29"/>
      <c r="WFB21" s="29"/>
      <c r="WFC21" s="29"/>
      <c r="WFD21" s="29"/>
      <c r="WFE21" s="29"/>
      <c r="WFF21" s="29"/>
      <c r="WFG21" s="29"/>
      <c r="WFH21" s="29"/>
      <c r="WFI21" s="29"/>
      <c r="WFJ21" s="29"/>
      <c r="WFK21" s="29"/>
      <c r="WFL21" s="29"/>
      <c r="WFM21" s="29"/>
      <c r="WFN21" s="29"/>
      <c r="WFO21" s="29"/>
      <c r="WFP21" s="29"/>
      <c r="WFQ21" s="29"/>
      <c r="WFR21" s="29"/>
      <c r="WFS21" s="29"/>
      <c r="WFT21" s="29"/>
      <c r="WFU21" s="29"/>
      <c r="WFV21" s="29"/>
      <c r="WFW21" s="29"/>
      <c r="WFX21" s="29"/>
      <c r="WFY21" s="29"/>
      <c r="WFZ21" s="29"/>
      <c r="WGA21" s="29"/>
      <c r="WGB21" s="29"/>
      <c r="WGC21" s="29"/>
      <c r="WGD21" s="29"/>
      <c r="WGE21" s="29"/>
      <c r="WGF21" s="29"/>
      <c r="WGG21" s="29"/>
      <c r="WGH21" s="29"/>
      <c r="WGI21" s="29"/>
      <c r="WGJ21" s="29"/>
      <c r="WGK21" s="29"/>
      <c r="WGL21" s="29"/>
      <c r="WGM21" s="29"/>
      <c r="WGN21" s="29"/>
      <c r="WGO21" s="29"/>
      <c r="WGP21" s="29"/>
      <c r="WGQ21" s="29"/>
      <c r="WGR21" s="29"/>
      <c r="WGS21" s="29"/>
      <c r="WGT21" s="29"/>
      <c r="WGU21" s="29"/>
      <c r="WGV21" s="29"/>
      <c r="WGW21" s="29"/>
      <c r="WGX21" s="29"/>
      <c r="WGY21" s="29"/>
      <c r="WGZ21" s="29"/>
      <c r="WHA21" s="29"/>
      <c r="WHB21" s="29"/>
      <c r="WHC21" s="29"/>
      <c r="WHD21" s="29"/>
      <c r="WHE21" s="29"/>
      <c r="WHF21" s="29"/>
      <c r="WHG21" s="29"/>
      <c r="WHH21" s="29"/>
      <c r="WHI21" s="29"/>
      <c r="WHJ21" s="29"/>
      <c r="WHK21" s="29"/>
      <c r="WHL21" s="29"/>
      <c r="WHM21" s="29"/>
      <c r="WHN21" s="29"/>
      <c r="WHO21" s="29"/>
      <c r="WHP21" s="29"/>
      <c r="WHQ21" s="29"/>
      <c r="WHR21" s="29"/>
      <c r="WHS21" s="29"/>
      <c r="WHT21" s="29"/>
      <c r="WHU21" s="29"/>
      <c r="WHV21" s="29"/>
      <c r="WHW21" s="29"/>
      <c r="WHX21" s="29"/>
      <c r="WHY21" s="29"/>
      <c r="WHZ21" s="29"/>
      <c r="WIA21" s="29"/>
      <c r="WIB21" s="29"/>
      <c r="WIC21" s="29"/>
      <c r="WID21" s="29"/>
      <c r="WIE21" s="29"/>
      <c r="WIF21" s="29"/>
      <c r="WIG21" s="29"/>
      <c r="WIH21" s="29"/>
      <c r="WII21" s="29"/>
      <c r="WIJ21" s="29"/>
      <c r="WIK21" s="29"/>
      <c r="WIL21" s="29"/>
      <c r="WIM21" s="29"/>
      <c r="WIN21" s="29"/>
      <c r="WIO21" s="29"/>
      <c r="WIP21" s="29"/>
      <c r="WIQ21" s="29"/>
      <c r="WIR21" s="29"/>
      <c r="WIS21" s="29"/>
      <c r="WIT21" s="29"/>
      <c r="WIU21" s="29"/>
      <c r="WIV21" s="29"/>
      <c r="WIW21" s="29"/>
      <c r="WIX21" s="29"/>
      <c r="WIY21" s="29"/>
      <c r="WIZ21" s="29"/>
      <c r="WJA21" s="29"/>
      <c r="WJB21" s="29"/>
      <c r="WJC21" s="29"/>
      <c r="WJD21" s="29"/>
      <c r="WJE21" s="29"/>
      <c r="WJF21" s="29"/>
      <c r="WJG21" s="29"/>
      <c r="WJH21" s="29"/>
      <c r="WJI21" s="29"/>
      <c r="WJJ21" s="29"/>
      <c r="WJK21" s="29"/>
      <c r="WJL21" s="29"/>
      <c r="WJM21" s="29"/>
      <c r="WJN21" s="29"/>
      <c r="WJO21" s="29"/>
      <c r="WJP21" s="29"/>
      <c r="WJQ21" s="29"/>
      <c r="WJR21" s="29"/>
      <c r="WJS21" s="29"/>
      <c r="WJT21" s="29"/>
      <c r="WJU21" s="29"/>
      <c r="WJV21" s="29"/>
      <c r="WJW21" s="29"/>
      <c r="WJX21" s="29"/>
      <c r="WJY21" s="29"/>
      <c r="WJZ21" s="29"/>
      <c r="WKA21" s="29"/>
      <c r="WKB21" s="29"/>
      <c r="WKC21" s="29"/>
      <c r="WKD21" s="29"/>
      <c r="WKE21" s="29"/>
      <c r="WKF21" s="29"/>
      <c r="WKG21" s="29"/>
      <c r="WKH21" s="29"/>
      <c r="WKI21" s="29"/>
      <c r="WKJ21" s="29"/>
      <c r="WKK21" s="29"/>
      <c r="WKL21" s="29"/>
      <c r="WKM21" s="29"/>
      <c r="WKN21" s="29"/>
      <c r="WKO21" s="29"/>
      <c r="WKP21" s="29"/>
      <c r="WKQ21" s="29"/>
      <c r="WKR21" s="29"/>
      <c r="WKS21" s="29"/>
      <c r="WKT21" s="29"/>
      <c r="WKU21" s="29"/>
      <c r="WKV21" s="29"/>
      <c r="WKW21" s="29"/>
      <c r="WKX21" s="29"/>
      <c r="WKY21" s="29"/>
      <c r="WKZ21" s="29"/>
      <c r="WLA21" s="29"/>
      <c r="WLB21" s="29"/>
      <c r="WLC21" s="29"/>
      <c r="WLD21" s="29"/>
      <c r="WLE21" s="29"/>
      <c r="WLF21" s="29"/>
      <c r="WLG21" s="29"/>
      <c r="WLH21" s="29"/>
      <c r="WLI21" s="29"/>
      <c r="WLJ21" s="29"/>
      <c r="WLK21" s="29"/>
      <c r="WLL21" s="29"/>
      <c r="WLM21" s="29"/>
      <c r="WLN21" s="29"/>
      <c r="WLO21" s="29"/>
      <c r="WLP21" s="29"/>
      <c r="WLQ21" s="29"/>
      <c r="WLR21" s="29"/>
      <c r="WLS21" s="29"/>
      <c r="WLT21" s="29"/>
      <c r="WLU21" s="29"/>
      <c r="WLV21" s="29"/>
      <c r="WLW21" s="29"/>
      <c r="WLX21" s="29"/>
      <c r="WLY21" s="29"/>
      <c r="WLZ21" s="29"/>
      <c r="WMA21" s="29"/>
      <c r="WMB21" s="29"/>
      <c r="WMC21" s="29"/>
      <c r="WMD21" s="29"/>
      <c r="WME21" s="29"/>
      <c r="WMF21" s="29"/>
      <c r="WMG21" s="29"/>
      <c r="WMH21" s="29"/>
      <c r="WMI21" s="29"/>
      <c r="WMJ21" s="29"/>
      <c r="WMK21" s="29"/>
      <c r="WML21" s="29"/>
      <c r="WMM21" s="29"/>
      <c r="WMN21" s="29"/>
      <c r="WMO21" s="29"/>
      <c r="WMP21" s="29"/>
      <c r="WMQ21" s="29"/>
      <c r="WMR21" s="29"/>
      <c r="WMS21" s="29"/>
      <c r="WMT21" s="29"/>
      <c r="WMU21" s="29"/>
      <c r="WMV21" s="29"/>
      <c r="WMW21" s="29"/>
      <c r="WMX21" s="29"/>
      <c r="WMY21" s="29"/>
      <c r="WMZ21" s="29"/>
      <c r="WNA21" s="29"/>
      <c r="WNB21" s="29"/>
      <c r="WNC21" s="29"/>
      <c r="WND21" s="29"/>
      <c r="WNE21" s="29"/>
      <c r="WNF21" s="29"/>
      <c r="WNG21" s="29"/>
      <c r="WNH21" s="29"/>
      <c r="WNI21" s="29"/>
      <c r="WNJ21" s="29"/>
      <c r="WNK21" s="29"/>
      <c r="WNL21" s="29"/>
      <c r="WNM21" s="29"/>
      <c r="WNN21" s="29"/>
      <c r="WNO21" s="29"/>
      <c r="WNP21" s="29"/>
      <c r="WNQ21" s="29"/>
      <c r="WNR21" s="29"/>
      <c r="WNS21" s="29"/>
      <c r="WNT21" s="29"/>
      <c r="WNU21" s="29"/>
      <c r="WNV21" s="29"/>
      <c r="WNW21" s="29"/>
      <c r="WNX21" s="29"/>
      <c r="WNY21" s="29"/>
      <c r="WNZ21" s="29"/>
      <c r="WOA21" s="29"/>
      <c r="WOB21" s="29"/>
      <c r="WOC21" s="29"/>
      <c r="WOD21" s="29"/>
      <c r="WOE21" s="29"/>
      <c r="WOF21" s="29"/>
      <c r="WOG21" s="29"/>
      <c r="WOH21" s="29"/>
      <c r="WOI21" s="29"/>
      <c r="WOJ21" s="29"/>
      <c r="WOK21" s="29"/>
      <c r="WOL21" s="29"/>
      <c r="WOM21" s="29"/>
      <c r="WON21" s="29"/>
      <c r="WOO21" s="29"/>
      <c r="WOP21" s="29"/>
      <c r="WOQ21" s="29"/>
      <c r="WOR21" s="29"/>
      <c r="WOS21" s="29"/>
      <c r="WOT21" s="29"/>
      <c r="WOU21" s="29"/>
      <c r="WOV21" s="29"/>
      <c r="WOW21" s="29"/>
      <c r="WOX21" s="29"/>
      <c r="WOY21" s="29"/>
      <c r="WOZ21" s="29"/>
      <c r="WPA21" s="29"/>
      <c r="WPB21" s="29"/>
      <c r="WPC21" s="29"/>
      <c r="WPD21" s="29"/>
      <c r="WPE21" s="29"/>
      <c r="WPF21" s="29"/>
      <c r="WPG21" s="29"/>
      <c r="WPH21" s="29"/>
      <c r="WPI21" s="29"/>
      <c r="WPJ21" s="29"/>
      <c r="WPK21" s="29"/>
      <c r="WPL21" s="29"/>
      <c r="WPM21" s="29"/>
      <c r="WPN21" s="29"/>
      <c r="WPO21" s="29"/>
      <c r="WPP21" s="29"/>
      <c r="WPQ21" s="29"/>
      <c r="WPR21" s="29"/>
      <c r="WPS21" s="29"/>
      <c r="WPT21" s="29"/>
      <c r="WPU21" s="29"/>
      <c r="WPV21" s="29"/>
      <c r="WPW21" s="29"/>
      <c r="WPX21" s="29"/>
      <c r="WPY21" s="29"/>
      <c r="WPZ21" s="29"/>
      <c r="WQA21" s="29"/>
      <c r="WQB21" s="29"/>
      <c r="WQC21" s="29"/>
      <c r="WQD21" s="29"/>
      <c r="WQE21" s="29"/>
      <c r="WQF21" s="29"/>
      <c r="WQG21" s="29"/>
      <c r="WQH21" s="29"/>
      <c r="WQI21" s="29"/>
      <c r="WQJ21" s="29"/>
      <c r="WQK21" s="29"/>
      <c r="WQL21" s="29"/>
      <c r="WQM21" s="29"/>
      <c r="WQN21" s="29"/>
      <c r="WQO21" s="29"/>
      <c r="WQP21" s="29"/>
      <c r="WQQ21" s="29"/>
      <c r="WQR21" s="29"/>
      <c r="WQS21" s="29"/>
      <c r="WQT21" s="29"/>
      <c r="WQU21" s="29"/>
      <c r="WQV21" s="29"/>
      <c r="WQW21" s="29"/>
      <c r="WQX21" s="29"/>
      <c r="WQY21" s="29"/>
      <c r="WQZ21" s="29"/>
      <c r="WRA21" s="29"/>
      <c r="WRB21" s="29"/>
      <c r="WRC21" s="29"/>
      <c r="WRD21" s="29"/>
      <c r="WRE21" s="29"/>
      <c r="WRF21" s="29"/>
      <c r="WRG21" s="29"/>
      <c r="WRH21" s="29"/>
      <c r="WRI21" s="29"/>
      <c r="WRJ21" s="29"/>
      <c r="WRK21" s="29"/>
      <c r="WRL21" s="29"/>
      <c r="WRM21" s="29"/>
      <c r="WRN21" s="29"/>
      <c r="WRO21" s="29"/>
      <c r="WRP21" s="29"/>
      <c r="WRQ21" s="29"/>
      <c r="WRR21" s="29"/>
      <c r="WRS21" s="29"/>
      <c r="WRT21" s="29"/>
      <c r="WRU21" s="29"/>
      <c r="WRV21" s="29"/>
      <c r="WRW21" s="29"/>
      <c r="WRX21" s="29"/>
      <c r="WRY21" s="29"/>
      <c r="WRZ21" s="29"/>
      <c r="WSA21" s="29"/>
      <c r="WSB21" s="29"/>
      <c r="WSC21" s="29"/>
      <c r="WSD21" s="29"/>
      <c r="WSE21" s="29"/>
      <c r="WSF21" s="29"/>
      <c r="WSG21" s="29"/>
      <c r="WSH21" s="29"/>
      <c r="WSI21" s="29"/>
      <c r="WSJ21" s="29"/>
      <c r="WSK21" s="29"/>
      <c r="WSL21" s="29"/>
      <c r="WSM21" s="29"/>
      <c r="WSN21" s="29"/>
      <c r="WSO21" s="29"/>
      <c r="WSP21" s="29"/>
      <c r="WSQ21" s="29"/>
      <c r="WSR21" s="29"/>
      <c r="WSS21" s="29"/>
      <c r="WST21" s="29"/>
      <c r="WSU21" s="29"/>
      <c r="WSV21" s="29"/>
      <c r="WSW21" s="29"/>
      <c r="WSX21" s="29"/>
      <c r="WSY21" s="29"/>
      <c r="WSZ21" s="29"/>
      <c r="WTA21" s="29"/>
      <c r="WTB21" s="29"/>
      <c r="WTC21" s="29"/>
      <c r="WTD21" s="29"/>
      <c r="WTE21" s="29"/>
      <c r="WTF21" s="29"/>
      <c r="WTG21" s="29"/>
      <c r="WTH21" s="29"/>
      <c r="WTI21" s="29"/>
      <c r="WTJ21" s="29"/>
      <c r="WTK21" s="29"/>
      <c r="WTL21" s="29"/>
      <c r="WTM21" s="29"/>
      <c r="WTN21" s="29"/>
      <c r="WTO21" s="29"/>
      <c r="WTP21" s="29"/>
      <c r="WTQ21" s="29"/>
      <c r="WTR21" s="29"/>
      <c r="WTS21" s="29"/>
      <c r="WTT21" s="29"/>
      <c r="WTU21" s="29"/>
      <c r="WTV21" s="29"/>
      <c r="WTW21" s="29"/>
      <c r="WTX21" s="29"/>
      <c r="WTY21" s="29"/>
      <c r="WTZ21" s="29"/>
      <c r="WUA21" s="29"/>
      <c r="WUB21" s="29"/>
      <c r="WUC21" s="29"/>
      <c r="WUD21" s="29"/>
      <c r="WUE21" s="29"/>
      <c r="WUF21" s="29"/>
      <c r="WUG21" s="29"/>
      <c r="WUH21" s="29"/>
      <c r="WUI21" s="29"/>
      <c r="WUJ21" s="29"/>
      <c r="WUK21" s="29"/>
      <c r="WUL21" s="29"/>
      <c r="WUM21" s="29"/>
      <c r="WUN21" s="29"/>
      <c r="WUO21" s="29"/>
      <c r="WUP21" s="29"/>
      <c r="WUQ21" s="29"/>
      <c r="WUR21" s="29"/>
      <c r="WUS21" s="29"/>
      <c r="WUT21" s="29"/>
      <c r="WUU21" s="29"/>
      <c r="WUV21" s="29"/>
      <c r="WUW21" s="29"/>
      <c r="WUX21" s="29"/>
      <c r="WUY21" s="29"/>
      <c r="WUZ21" s="29"/>
      <c r="WVA21" s="29"/>
      <c r="WVB21" s="29"/>
      <c r="WVC21" s="29"/>
      <c r="WVD21" s="29"/>
      <c r="WVE21" s="29"/>
      <c r="WVF21" s="29"/>
      <c r="WVG21" s="29"/>
      <c r="WVH21" s="29"/>
      <c r="WVI21" s="29"/>
      <c r="WVJ21" s="29"/>
      <c r="WVK21" s="29"/>
      <c r="WVL21" s="29"/>
      <c r="WVM21" s="29"/>
      <c r="WVN21" s="29"/>
      <c r="WVO21" s="29"/>
      <c r="WVP21" s="29"/>
      <c r="WVQ21" s="29"/>
      <c r="WVR21" s="29"/>
      <c r="WVS21" s="29"/>
      <c r="WVT21" s="29"/>
      <c r="WVU21" s="29"/>
      <c r="WVV21" s="29"/>
      <c r="WVW21" s="29"/>
      <c r="WVX21" s="29"/>
      <c r="WVY21" s="29"/>
      <c r="WVZ21" s="29"/>
      <c r="WWA21" s="29"/>
      <c r="WWB21" s="29"/>
      <c r="WWC21" s="29"/>
      <c r="WWD21" s="29"/>
      <c r="WWE21" s="29"/>
      <c r="WWF21" s="29"/>
      <c r="WWG21" s="29"/>
      <c r="WWH21" s="29"/>
      <c r="WWI21" s="29"/>
      <c r="WWJ21" s="29"/>
      <c r="WWK21" s="29"/>
      <c r="WWL21" s="29"/>
      <c r="WWM21" s="29"/>
      <c r="WWN21" s="29"/>
      <c r="WWO21" s="29"/>
      <c r="WWP21" s="29"/>
      <c r="WWQ21" s="29"/>
      <c r="WWR21" s="29"/>
      <c r="WWS21" s="29"/>
      <c r="WWT21" s="29"/>
      <c r="WWU21" s="29"/>
      <c r="WWV21" s="29"/>
      <c r="WWW21" s="29"/>
      <c r="WWX21" s="29"/>
      <c r="WWY21" s="29"/>
      <c r="WWZ21" s="29"/>
      <c r="WXA21" s="29"/>
      <c r="WXB21" s="29"/>
      <c r="WXC21" s="29"/>
      <c r="WXD21" s="29"/>
      <c r="WXE21" s="29"/>
      <c r="WXF21" s="29"/>
      <c r="WXG21" s="29"/>
      <c r="WXH21" s="29"/>
      <c r="WXI21" s="29"/>
      <c r="WXJ21" s="29"/>
      <c r="WXK21" s="29"/>
      <c r="WXL21" s="29"/>
      <c r="WXM21" s="29"/>
      <c r="WXN21" s="29"/>
      <c r="WXO21" s="29"/>
      <c r="WXP21" s="29"/>
      <c r="WXQ21" s="29"/>
      <c r="WXR21" s="29"/>
      <c r="WXS21" s="29"/>
      <c r="WXT21" s="29"/>
      <c r="WXU21" s="29"/>
      <c r="WXV21" s="29"/>
      <c r="WXW21" s="29"/>
      <c r="WXX21" s="29"/>
      <c r="WXY21" s="29"/>
      <c r="WXZ21" s="29"/>
      <c r="WYA21" s="29"/>
      <c r="WYB21" s="29"/>
      <c r="WYC21" s="29"/>
      <c r="WYD21" s="29"/>
      <c r="WYE21" s="29"/>
      <c r="WYF21" s="29"/>
      <c r="WYG21" s="29"/>
      <c r="WYH21" s="29"/>
      <c r="WYI21" s="29"/>
      <c r="WYJ21" s="29"/>
      <c r="WYK21" s="29"/>
      <c r="WYL21" s="29"/>
      <c r="WYM21" s="29"/>
      <c r="WYN21" s="29"/>
      <c r="WYO21" s="29"/>
      <c r="WYP21" s="29"/>
      <c r="WYQ21" s="29"/>
      <c r="WYR21" s="29"/>
      <c r="WYS21" s="29"/>
      <c r="WYT21" s="29"/>
      <c r="WYU21" s="29"/>
      <c r="WYV21" s="29"/>
      <c r="WYW21" s="29"/>
      <c r="WYX21" s="29"/>
      <c r="WYY21" s="29"/>
      <c r="WYZ21" s="29"/>
      <c r="WZA21" s="29"/>
      <c r="WZB21" s="29"/>
      <c r="WZC21" s="29"/>
      <c r="WZD21" s="29"/>
      <c r="WZE21" s="29"/>
      <c r="WZF21" s="29"/>
      <c r="WZG21" s="29"/>
      <c r="WZH21" s="29"/>
      <c r="WZI21" s="29"/>
      <c r="WZJ21" s="29"/>
      <c r="WZK21" s="29"/>
      <c r="WZL21" s="29"/>
      <c r="WZM21" s="29"/>
      <c r="WZN21" s="29"/>
      <c r="WZO21" s="29"/>
      <c r="WZP21" s="29"/>
      <c r="WZQ21" s="29"/>
      <c r="WZR21" s="29"/>
      <c r="WZS21" s="29"/>
      <c r="WZT21" s="29"/>
      <c r="WZU21" s="29"/>
      <c r="WZV21" s="29"/>
      <c r="WZW21" s="29"/>
      <c r="WZX21" s="29"/>
      <c r="WZY21" s="29"/>
      <c r="WZZ21" s="29"/>
      <c r="XAA21" s="29"/>
      <c r="XAB21" s="29"/>
      <c r="XAC21" s="29"/>
      <c r="XAD21" s="29"/>
      <c r="XAE21" s="29"/>
      <c r="XAF21" s="29"/>
      <c r="XAG21" s="29"/>
      <c r="XAH21" s="29"/>
      <c r="XAI21" s="29"/>
      <c r="XAJ21" s="29"/>
      <c r="XAK21" s="29"/>
      <c r="XAL21" s="29"/>
      <c r="XAM21" s="29"/>
      <c r="XAN21" s="29"/>
      <c r="XAO21" s="29"/>
      <c r="XAP21" s="29"/>
      <c r="XAQ21" s="29"/>
      <c r="XAR21" s="29"/>
      <c r="XAS21" s="29"/>
      <c r="XAT21" s="29"/>
      <c r="XAU21" s="29"/>
      <c r="XAV21" s="29"/>
      <c r="XAW21" s="29"/>
      <c r="XAX21" s="29"/>
      <c r="XAY21" s="29"/>
      <c r="XAZ21" s="29"/>
      <c r="XBA21" s="29"/>
      <c r="XBB21" s="29"/>
      <c r="XBC21" s="29"/>
      <c r="XBD21" s="29"/>
      <c r="XBE21" s="29"/>
      <c r="XBF21" s="29"/>
      <c r="XBG21" s="29"/>
      <c r="XBH21" s="29"/>
      <c r="XBI21" s="29"/>
      <c r="XBJ21" s="29"/>
      <c r="XBK21" s="29"/>
      <c r="XBL21" s="29"/>
      <c r="XBM21" s="29"/>
      <c r="XBN21" s="29"/>
      <c r="XBO21" s="29"/>
      <c r="XBP21" s="29"/>
      <c r="XBQ21" s="29"/>
      <c r="XBR21" s="29"/>
      <c r="XBS21" s="29"/>
      <c r="XBT21" s="29"/>
      <c r="XBU21" s="29"/>
      <c r="XBV21" s="29"/>
      <c r="XBW21" s="29"/>
      <c r="XBX21" s="29"/>
      <c r="XBY21" s="29"/>
      <c r="XBZ21" s="29"/>
      <c r="XCA21" s="29"/>
      <c r="XCB21" s="29"/>
      <c r="XCC21" s="29"/>
      <c r="XCD21" s="29"/>
      <c r="XCE21" s="29"/>
      <c r="XCF21" s="29"/>
      <c r="XCG21" s="29"/>
      <c r="XCH21" s="29"/>
      <c r="XCI21" s="29"/>
      <c r="XCJ21" s="29"/>
      <c r="XCK21" s="29"/>
      <c r="XCL21" s="29"/>
      <c r="XCM21" s="29"/>
      <c r="XCN21" s="29"/>
      <c r="XCO21" s="29"/>
      <c r="XCP21" s="29"/>
      <c r="XCQ21" s="29"/>
      <c r="XCR21" s="29"/>
      <c r="XCS21" s="29"/>
      <c r="XCT21" s="29"/>
      <c r="XCU21" s="29"/>
      <c r="XCV21" s="29"/>
      <c r="XCW21" s="29"/>
      <c r="XCX21" s="29"/>
      <c r="XCY21" s="29"/>
      <c r="XCZ21" s="29"/>
      <c r="XDA21" s="29"/>
      <c r="XDB21" s="29"/>
      <c r="XDC21" s="29"/>
      <c r="XDD21" s="29"/>
      <c r="XDE21" s="29"/>
      <c r="XDF21" s="29"/>
      <c r="XDG21" s="29"/>
      <c r="XDH21" s="29"/>
      <c r="XDI21" s="29"/>
      <c r="XDJ21" s="29"/>
      <c r="XDK21" s="29"/>
      <c r="XDL21" s="29"/>
      <c r="XDM21" s="29"/>
      <c r="XDN21" s="29"/>
      <c r="XDO21" s="29"/>
      <c r="XDP21" s="29"/>
      <c r="XDQ21" s="29"/>
      <c r="XDR21" s="29"/>
      <c r="XDS21" s="29"/>
      <c r="XDT21" s="29"/>
      <c r="XDU21" s="29"/>
      <c r="XDV21" s="29"/>
      <c r="XDW21" s="29"/>
      <c r="XDX21" s="29"/>
      <c r="XDY21" s="29"/>
      <c r="XDZ21" s="29"/>
      <c r="XEA21" s="29"/>
      <c r="XEB21" s="29"/>
      <c r="XEC21" s="29"/>
      <c r="XED21" s="29"/>
      <c r="XEE21" s="29"/>
      <c r="XEF21" s="29"/>
      <c r="XEG21" s="29"/>
      <c r="XEH21" s="29"/>
      <c r="XEI21" s="29"/>
      <c r="XEJ21" s="29"/>
      <c r="XEK21" s="29"/>
      <c r="XEL21" s="29"/>
      <c r="XEM21" s="29"/>
      <c r="XEN21" s="29"/>
      <c r="XEO21" s="29"/>
      <c r="XEP21" s="29"/>
      <c r="XEQ21" s="29"/>
      <c r="XER21" s="29"/>
      <c r="XES21" s="29"/>
      <c r="XET21" s="29"/>
      <c r="XEU21" s="29"/>
      <c r="XEV21" s="29"/>
      <c r="XEW21" s="29"/>
      <c r="XEX21" s="29"/>
      <c r="XEY21" s="29"/>
      <c r="XEZ21" s="29"/>
      <c r="XFA21" s="29"/>
      <c r="XFB21" s="29"/>
      <c r="XFC21" s="29"/>
      <c r="XFD21" s="29"/>
    </row>
    <row r="22" spans="1:16384" customFormat="1" x14ac:dyDescent="0.25"/>
    <row r="23" spans="1:16384" customFormat="1" x14ac:dyDescent="0.25">
      <c r="K23" s="233" t="s">
        <v>5</v>
      </c>
      <c r="L23" t="s">
        <v>189</v>
      </c>
    </row>
    <row r="24" spans="1:16384" customFormat="1" x14ac:dyDescent="0.25">
      <c r="L24" t="s">
        <v>646</v>
      </c>
    </row>
    <row r="25" spans="1:16384" customFormat="1" x14ac:dyDescent="0.25">
      <c r="L25" t="s">
        <v>647</v>
      </c>
    </row>
    <row r="26" spans="1:16384" customFormat="1" x14ac:dyDescent="0.25">
      <c r="L26" t="s">
        <v>648</v>
      </c>
    </row>
    <row r="27" spans="1:16384" customFormat="1" x14ac:dyDescent="0.25"/>
    <row r="28" spans="1:16384" customFormat="1" x14ac:dyDescent="0.25"/>
    <row r="29" spans="1:16384" customFormat="1" x14ac:dyDescent="0.25"/>
    <row r="30" spans="1:16384" customFormat="1" x14ac:dyDescent="0.25"/>
    <row r="31" spans="1:16384" customFormat="1" x14ac:dyDescent="0.25"/>
    <row r="32" spans="1:16384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</sheetData>
  <mergeCells count="1">
    <mergeCell ref="H1:I1"/>
  </mergeCells>
  <conditionalFormatting sqref="B1">
    <cfRule type="cellIs" dxfId="57" priority="1" operator="equal">
      <formula>"Incomplete"</formula>
    </cfRule>
    <cfRule type="cellIs" dxfId="56" priority="2" operator="equal">
      <formula>"Flag for Review"</formula>
    </cfRule>
    <cfRule type="cellIs" dxfId="55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N104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2" width="13.85546875" style="22" customWidth="1"/>
    <col min="3" max="3" width="12.140625" style="22" customWidth="1"/>
    <col min="4" max="4" width="11.42578125" style="22" customWidth="1"/>
    <col min="5" max="6" width="12" style="22" customWidth="1"/>
    <col min="7" max="8" width="11" style="22" customWidth="1"/>
    <col min="9" max="9" width="10.7109375" style="22" customWidth="1"/>
    <col min="10" max="10" width="16.7109375" customWidth="1"/>
    <col min="22" max="16384" width="9.140625" style="22"/>
  </cols>
  <sheetData>
    <row r="1" spans="1:40" x14ac:dyDescent="0.25">
      <c r="A1" s="7">
        <v>10</v>
      </c>
      <c r="B1" s="33" t="s">
        <v>12</v>
      </c>
      <c r="C1" s="21"/>
      <c r="D1" s="21"/>
      <c r="E1" s="21"/>
      <c r="F1" s="21"/>
      <c r="G1" s="641" t="s">
        <v>24</v>
      </c>
      <c r="H1" s="644"/>
      <c r="J1" s="460" t="s">
        <v>499</v>
      </c>
      <c r="K1" s="631" t="s">
        <v>405</v>
      </c>
      <c r="L1" s="459"/>
      <c r="M1" s="459"/>
      <c r="N1" s="459"/>
      <c r="T1" s="101"/>
      <c r="U1" s="101"/>
    </row>
    <row r="2" spans="1:40" x14ac:dyDescent="0.25">
      <c r="A2" s="23"/>
      <c r="B2" s="20"/>
      <c r="C2" s="20"/>
      <c r="D2" s="20"/>
      <c r="E2" s="20"/>
      <c r="F2" s="20"/>
      <c r="G2" s="20"/>
      <c r="H2" s="24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x14ac:dyDescent="0.25">
      <c r="A3" s="8" t="s">
        <v>13</v>
      </c>
      <c r="B3" s="412" t="s">
        <v>477</v>
      </c>
      <c r="C3" s="202"/>
      <c r="D3" s="202"/>
      <c r="E3" s="202"/>
      <c r="F3" s="202"/>
      <c r="G3" s="444"/>
      <c r="H3" s="24"/>
      <c r="I3" s="246"/>
      <c r="J3" s="256" t="s">
        <v>478</v>
      </c>
      <c r="K3" s="246"/>
      <c r="L3" s="246"/>
      <c r="M3" s="246"/>
      <c r="N3" s="246"/>
      <c r="O3" s="246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x14ac:dyDescent="0.25">
      <c r="A4" s="9">
        <f>INDEX('Point Grid'!B:B,MATCH($A$1,'Point Grid'!A:A,0))</f>
        <v>2.25</v>
      </c>
      <c r="B4" s="445" t="s">
        <v>484</v>
      </c>
      <c r="C4" s="446"/>
      <c r="D4" s="446"/>
      <c r="E4" s="446"/>
      <c r="F4" s="447"/>
      <c r="G4" s="448"/>
      <c r="H4" s="24"/>
      <c r="I4" s="246"/>
      <c r="J4" s="310" t="s">
        <v>485</v>
      </c>
      <c r="K4" s="311"/>
      <c r="L4" s="311"/>
      <c r="M4" s="311"/>
      <c r="N4" s="312"/>
      <c r="O4" s="246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x14ac:dyDescent="0.25">
      <c r="A5" s="30"/>
      <c r="B5" s="123" t="s">
        <v>47</v>
      </c>
      <c r="C5" s="449">
        <v>2012</v>
      </c>
      <c r="D5" s="449">
        <v>2013</v>
      </c>
      <c r="E5" s="449">
        <v>2014</v>
      </c>
      <c r="F5" s="450">
        <v>2015</v>
      </c>
      <c r="G5" s="451"/>
      <c r="H5" s="24"/>
      <c r="I5" s="246"/>
      <c r="J5" s="247" t="s">
        <v>47</v>
      </c>
      <c r="K5" s="248">
        <f>C5</f>
        <v>2012</v>
      </c>
      <c r="L5" s="248">
        <f>K5+1</f>
        <v>2013</v>
      </c>
      <c r="M5" s="248">
        <f>L5+1</f>
        <v>2014</v>
      </c>
      <c r="N5" s="249">
        <f>M5+1</f>
        <v>2015</v>
      </c>
      <c r="O5" s="256" t="s">
        <v>479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x14ac:dyDescent="0.25">
      <c r="A6" s="28"/>
      <c r="B6" s="452">
        <v>2012</v>
      </c>
      <c r="C6" s="120">
        <v>90.72</v>
      </c>
      <c r="D6" s="120">
        <v>147.74400000000003</v>
      </c>
      <c r="E6" s="120">
        <v>201.00960000000001</v>
      </c>
      <c r="F6" s="196">
        <v>213.75490023360001</v>
      </c>
      <c r="G6" s="451"/>
      <c r="H6" s="24"/>
      <c r="I6" s="246"/>
      <c r="J6" s="250">
        <v>2016</v>
      </c>
      <c r="K6" s="427">
        <f>(C22-C14)/C22</f>
        <v>0.7</v>
      </c>
      <c r="L6" s="427">
        <f>(D22-D14)/D22</f>
        <v>0.76</v>
      </c>
      <c r="M6" s="427">
        <f>(E22-E14)/E22</f>
        <v>0.94</v>
      </c>
      <c r="N6" s="428">
        <f>(F22-F14)/F22</f>
        <v>0.98000199999999993</v>
      </c>
      <c r="O6" s="24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x14ac:dyDescent="0.25">
      <c r="A7" s="28"/>
      <c r="B7" s="452">
        <v>2013</v>
      </c>
      <c r="C7" s="120"/>
      <c r="D7" s="120">
        <v>90.72</v>
      </c>
      <c r="E7" s="120">
        <v>147.74400000000003</v>
      </c>
      <c r="F7" s="196">
        <v>201.00960000000001</v>
      </c>
      <c r="G7" s="451"/>
      <c r="H7" s="24"/>
      <c r="I7" s="246"/>
      <c r="J7" s="250">
        <f>J6+1</f>
        <v>2017</v>
      </c>
      <c r="K7" s="429"/>
      <c r="L7" s="427">
        <f>(D23-D15)/D23</f>
        <v>0.7</v>
      </c>
      <c r="M7" s="427">
        <f>(E23-E15)/E23</f>
        <v>0.76</v>
      </c>
      <c r="N7" s="428">
        <f>(F23-F15)/F23</f>
        <v>0.94</v>
      </c>
      <c r="O7" s="246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x14ac:dyDescent="0.25">
      <c r="A8" s="28"/>
      <c r="B8" s="452">
        <v>2014</v>
      </c>
      <c r="C8" s="120"/>
      <c r="D8" s="120"/>
      <c r="E8" s="120">
        <v>90.72</v>
      </c>
      <c r="F8" s="196">
        <v>147.74400000000003</v>
      </c>
      <c r="G8" s="451"/>
      <c r="H8" s="24"/>
      <c r="I8" s="246"/>
      <c r="J8" s="250">
        <f>J7+1</f>
        <v>2018</v>
      </c>
      <c r="K8" s="429"/>
      <c r="L8" s="429"/>
      <c r="M8" s="427">
        <f>(E24-E16)/E24</f>
        <v>0.7</v>
      </c>
      <c r="N8" s="428">
        <f>(F24-F16)/F24</f>
        <v>0.76</v>
      </c>
      <c r="O8" s="246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x14ac:dyDescent="0.25">
      <c r="A9" s="28"/>
      <c r="B9" s="453">
        <v>2015</v>
      </c>
      <c r="C9" s="418"/>
      <c r="D9" s="418"/>
      <c r="E9" s="418"/>
      <c r="F9" s="198">
        <v>90.72</v>
      </c>
      <c r="G9" s="451"/>
      <c r="H9" s="24"/>
      <c r="I9" s="246"/>
      <c r="J9" s="252">
        <f>J8+1</f>
        <v>2019</v>
      </c>
      <c r="K9" s="430"/>
      <c r="L9" s="430"/>
      <c r="M9" s="430"/>
      <c r="N9" s="431">
        <f>(F25-F17)/F25</f>
        <v>0.7</v>
      </c>
      <c r="O9" s="246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x14ac:dyDescent="0.25">
      <c r="A10" s="28"/>
      <c r="B10" s="413"/>
      <c r="C10" s="413"/>
      <c r="D10" s="413"/>
      <c r="E10" s="413"/>
      <c r="F10" s="454"/>
      <c r="G10" s="413"/>
      <c r="H10" s="24"/>
      <c r="I10"/>
      <c r="J10" s="246"/>
      <c r="K10" s="246"/>
      <c r="L10" s="246"/>
      <c r="M10" s="246"/>
      <c r="N10" s="246"/>
      <c r="O10" s="246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x14ac:dyDescent="0.25">
      <c r="A11" s="28"/>
      <c r="B11" s="412" t="s">
        <v>480</v>
      </c>
      <c r="C11" s="413"/>
      <c r="D11" s="413"/>
      <c r="E11" s="413"/>
      <c r="F11" s="454"/>
      <c r="G11" s="444"/>
      <c r="H11" s="24"/>
      <c r="I11" s="101"/>
      <c r="J11" s="432" t="s">
        <v>481</v>
      </c>
      <c r="K11" s="246"/>
      <c r="L11" s="246"/>
      <c r="M11" s="246"/>
      <c r="N11" s="246"/>
      <c r="O11" s="246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x14ac:dyDescent="0.25">
      <c r="A12" s="28"/>
      <c r="B12" s="445" t="s">
        <v>486</v>
      </c>
      <c r="C12" s="446"/>
      <c r="D12" s="446"/>
      <c r="E12" s="446"/>
      <c r="F12" s="455"/>
      <c r="G12" s="413"/>
      <c r="H12" s="24"/>
      <c r="I12" s="101"/>
      <c r="J12" s="310" t="s">
        <v>485</v>
      </c>
      <c r="K12" s="311"/>
      <c r="L12" s="311"/>
      <c r="M12" s="311"/>
      <c r="N12" s="312"/>
      <c r="O12" s="246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x14ac:dyDescent="0.25">
      <c r="A13" s="28"/>
      <c r="B13" s="123" t="s">
        <v>47</v>
      </c>
      <c r="C13" s="449">
        <v>2012</v>
      </c>
      <c r="D13" s="449">
        <v>2013</v>
      </c>
      <c r="E13" s="449">
        <v>2014</v>
      </c>
      <c r="F13" s="450">
        <v>2015</v>
      </c>
      <c r="G13" s="413"/>
      <c r="H13" s="24"/>
      <c r="I13" s="101"/>
      <c r="J13" s="247" t="s">
        <v>47</v>
      </c>
      <c r="K13" s="433">
        <v>12</v>
      </c>
      <c r="L13" s="433">
        <f>K13+12</f>
        <v>24</v>
      </c>
      <c r="M13" s="433">
        <f>L13+12</f>
        <v>36</v>
      </c>
      <c r="N13" s="434">
        <f>M13+12</f>
        <v>48</v>
      </c>
      <c r="O13" s="246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x14ac:dyDescent="0.25">
      <c r="A14" s="28"/>
      <c r="B14" s="452">
        <v>2012</v>
      </c>
      <c r="C14" s="120">
        <v>48</v>
      </c>
      <c r="D14" s="120">
        <v>57.599999999999994</v>
      </c>
      <c r="E14" s="120">
        <v>15.84</v>
      </c>
      <c r="F14" s="196">
        <v>5.3850614400000003</v>
      </c>
      <c r="G14" s="413"/>
      <c r="H14" s="24"/>
      <c r="I14" s="101"/>
      <c r="J14" s="250">
        <v>2016</v>
      </c>
      <c r="K14" s="427">
        <f>K6</f>
        <v>0.7</v>
      </c>
      <c r="L14" s="427">
        <f>L6</f>
        <v>0.76</v>
      </c>
      <c r="M14" s="427">
        <f>M6</f>
        <v>0.94</v>
      </c>
      <c r="N14" s="428">
        <f>N6</f>
        <v>0.98000199999999993</v>
      </c>
      <c r="O14" s="246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x14ac:dyDescent="0.25">
      <c r="A15" s="28"/>
      <c r="B15" s="452">
        <v>2013</v>
      </c>
      <c r="C15" s="120"/>
      <c r="D15" s="120">
        <v>48</v>
      </c>
      <c r="E15" s="120">
        <v>57.599999999999994</v>
      </c>
      <c r="F15" s="456">
        <v>15.84</v>
      </c>
      <c r="G15" s="413"/>
      <c r="H15" s="24"/>
      <c r="I15" s="101"/>
      <c r="J15" s="250">
        <f>J14+1</f>
        <v>2017</v>
      </c>
      <c r="K15" s="427">
        <f>L7</f>
        <v>0.7</v>
      </c>
      <c r="L15" s="427">
        <f>M7</f>
        <v>0.76</v>
      </c>
      <c r="M15" s="427">
        <f>N7</f>
        <v>0.94</v>
      </c>
      <c r="N15" s="435"/>
      <c r="O15" s="246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x14ac:dyDescent="0.25">
      <c r="A16" s="28"/>
      <c r="B16" s="452">
        <v>2014</v>
      </c>
      <c r="C16" s="120"/>
      <c r="D16" s="120"/>
      <c r="E16" s="120">
        <v>48</v>
      </c>
      <c r="F16" s="456">
        <v>57.599999999999994</v>
      </c>
      <c r="G16" s="413"/>
      <c r="H16" s="24"/>
      <c r="I16" s="101"/>
      <c r="J16" s="250">
        <f>J15+1</f>
        <v>2018</v>
      </c>
      <c r="K16" s="427">
        <f>M8</f>
        <v>0.7</v>
      </c>
      <c r="L16" s="427">
        <f>N8</f>
        <v>0.76</v>
      </c>
      <c r="M16" s="436"/>
      <c r="N16" s="435"/>
      <c r="O16" s="24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x14ac:dyDescent="0.25">
      <c r="A17" s="28"/>
      <c r="B17" s="453">
        <v>2015</v>
      </c>
      <c r="C17" s="418"/>
      <c r="D17" s="418"/>
      <c r="E17" s="418"/>
      <c r="F17" s="457">
        <v>48</v>
      </c>
      <c r="G17" s="413"/>
      <c r="H17" s="24"/>
      <c r="I17" s="101"/>
      <c r="J17" s="252">
        <f>J16+1</f>
        <v>2019</v>
      </c>
      <c r="K17" s="437">
        <f>N9</f>
        <v>0.7</v>
      </c>
      <c r="L17" s="438"/>
      <c r="M17" s="438"/>
      <c r="N17" s="439"/>
      <c r="O17" s="246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x14ac:dyDescent="0.25">
      <c r="A18" s="28"/>
      <c r="B18" s="413"/>
      <c r="C18" s="413"/>
      <c r="D18" s="413"/>
      <c r="E18" s="413"/>
      <c r="F18" s="454"/>
      <c r="G18" s="139"/>
      <c r="H18" s="24"/>
      <c r="I18" s="101"/>
      <c r="J18" s="246"/>
      <c r="K18" s="246"/>
      <c r="L18" s="246"/>
      <c r="M18" s="246"/>
      <c r="N18" s="246"/>
      <c r="O18" s="246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x14ac:dyDescent="0.25">
      <c r="A19" s="28"/>
      <c r="B19" s="412" t="s">
        <v>482</v>
      </c>
      <c r="C19" s="413"/>
      <c r="D19" s="413"/>
      <c r="E19" s="413"/>
      <c r="F19" s="454"/>
      <c r="G19" s="444"/>
      <c r="H19" s="24"/>
      <c r="I19" s="101"/>
      <c r="J19" s="461" t="s">
        <v>483</v>
      </c>
      <c r="K19" s="440"/>
      <c r="L19" s="398"/>
      <c r="M19" s="398"/>
      <c r="N19" s="398"/>
      <c r="O19" s="246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x14ac:dyDescent="0.25">
      <c r="A20" s="28"/>
      <c r="B20" s="445" t="s">
        <v>936</v>
      </c>
      <c r="C20" s="446"/>
      <c r="D20" s="446"/>
      <c r="E20" s="446"/>
      <c r="F20" s="455"/>
      <c r="G20" s="139"/>
      <c r="H20" s="24"/>
      <c r="I20" s="101"/>
      <c r="J20" s="101"/>
      <c r="K20" s="101"/>
      <c r="L20" s="101"/>
      <c r="M20" s="101"/>
      <c r="N20" s="101"/>
      <c r="O20" s="246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x14ac:dyDescent="0.25">
      <c r="A21" s="28"/>
      <c r="B21" s="123" t="s">
        <v>47</v>
      </c>
      <c r="C21" s="449">
        <v>2012</v>
      </c>
      <c r="D21" s="449">
        <v>2013</v>
      </c>
      <c r="E21" s="449">
        <v>2014</v>
      </c>
      <c r="F21" s="450">
        <v>2015</v>
      </c>
      <c r="G21" s="139"/>
      <c r="H21" s="24"/>
      <c r="I21" s="101"/>
      <c r="J21" s="432" t="s">
        <v>481</v>
      </c>
      <c r="K21" s="246"/>
      <c r="L21" s="246"/>
      <c r="M21" s="246"/>
      <c r="N21" s="246"/>
      <c r="O21" s="246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x14ac:dyDescent="0.25">
      <c r="A22" s="28"/>
      <c r="B22" s="452">
        <v>2012</v>
      </c>
      <c r="C22" s="120">
        <v>160</v>
      </c>
      <c r="D22" s="120">
        <v>240</v>
      </c>
      <c r="E22" s="120">
        <v>264</v>
      </c>
      <c r="F22" s="196">
        <v>269.28000000000003</v>
      </c>
      <c r="G22" s="139"/>
      <c r="H22" s="24"/>
      <c r="I22" s="101"/>
      <c r="J22" s="310" t="s">
        <v>487</v>
      </c>
      <c r="K22" s="311"/>
      <c r="L22" s="311"/>
      <c r="M22" s="311"/>
      <c r="N22" s="312"/>
      <c r="O22" s="246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x14ac:dyDescent="0.25">
      <c r="A23" s="28"/>
      <c r="B23" s="452">
        <v>2013</v>
      </c>
      <c r="C23" s="120"/>
      <c r="D23" s="120">
        <v>160</v>
      </c>
      <c r="E23" s="120">
        <v>240</v>
      </c>
      <c r="F23" s="196">
        <v>264</v>
      </c>
      <c r="G23" s="139"/>
      <c r="H23" s="24"/>
      <c r="I23" s="101"/>
      <c r="J23" s="247" t="s">
        <v>47</v>
      </c>
      <c r="K23" s="433">
        <v>12</v>
      </c>
      <c r="L23" s="433">
        <f>K23+12</f>
        <v>24</v>
      </c>
      <c r="M23" s="433">
        <f>L23+12</f>
        <v>36</v>
      </c>
      <c r="N23" s="434">
        <f>M23+12</f>
        <v>48</v>
      </c>
      <c r="O23" s="246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x14ac:dyDescent="0.25">
      <c r="A24" s="28"/>
      <c r="B24" s="452">
        <v>2014</v>
      </c>
      <c r="C24" s="120"/>
      <c r="D24" s="120"/>
      <c r="E24" s="120">
        <v>160</v>
      </c>
      <c r="F24" s="196">
        <v>240</v>
      </c>
      <c r="G24" s="139"/>
      <c r="H24" s="24"/>
      <c r="I24" s="101"/>
      <c r="J24" s="250">
        <v>2016</v>
      </c>
      <c r="K24" s="441">
        <f>C6/C22</f>
        <v>0.56699999999999995</v>
      </c>
      <c r="L24" s="441">
        <f>D6/D22</f>
        <v>0.61560000000000015</v>
      </c>
      <c r="M24" s="441">
        <f>E6/E22</f>
        <v>0.76140000000000008</v>
      </c>
      <c r="N24" s="442">
        <f>F6/F22</f>
        <v>0.79380161999999999</v>
      </c>
      <c r="O24" s="246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x14ac:dyDescent="0.25">
      <c r="A25" s="28"/>
      <c r="B25" s="453">
        <v>2015</v>
      </c>
      <c r="C25" s="418"/>
      <c r="D25" s="418"/>
      <c r="E25" s="418"/>
      <c r="F25" s="198">
        <v>160</v>
      </c>
      <c r="G25" s="139"/>
      <c r="H25" s="24"/>
      <c r="I25" s="101"/>
      <c r="J25" s="250">
        <f>J24+1</f>
        <v>2017</v>
      </c>
      <c r="K25" s="441">
        <f>D7/D23</f>
        <v>0.56699999999999995</v>
      </c>
      <c r="L25" s="441">
        <f>E7/E23</f>
        <v>0.61560000000000015</v>
      </c>
      <c r="M25" s="441">
        <f>F7/F23</f>
        <v>0.76140000000000008</v>
      </c>
      <c r="N25" s="435"/>
      <c r="O25" s="246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x14ac:dyDescent="0.25">
      <c r="A26" s="28"/>
      <c r="B26" s="139"/>
      <c r="C26" s="139"/>
      <c r="D26" s="139"/>
      <c r="E26" s="139"/>
      <c r="F26" s="139"/>
      <c r="G26" s="139"/>
      <c r="H26" s="24"/>
      <c r="I26" s="101"/>
      <c r="J26" s="250">
        <f>J25+1</f>
        <v>2018</v>
      </c>
      <c r="K26" s="441">
        <f>E8/E24</f>
        <v>0.56699999999999995</v>
      </c>
      <c r="L26" s="441">
        <f>F8/F24</f>
        <v>0.61560000000000015</v>
      </c>
      <c r="M26" s="436"/>
      <c r="N26" s="435"/>
      <c r="O26" s="246"/>
      <c r="P26" s="22"/>
      <c r="Q26" s="22"/>
      <c r="R26" s="22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x14ac:dyDescent="0.25">
      <c r="A27" s="28" t="s">
        <v>2</v>
      </c>
      <c r="B27" s="113" t="s">
        <v>503</v>
      </c>
      <c r="C27" s="84"/>
      <c r="D27" s="32"/>
      <c r="E27" s="32"/>
      <c r="F27" s="32"/>
      <c r="G27" s="109"/>
      <c r="H27" s="19"/>
      <c r="I27" s="255"/>
      <c r="J27" s="252">
        <f>J26+1</f>
        <v>2019</v>
      </c>
      <c r="K27" s="443">
        <f>F9/F25</f>
        <v>0.56699999999999995</v>
      </c>
      <c r="L27" s="438"/>
      <c r="M27" s="438"/>
      <c r="N27" s="439"/>
      <c r="O27" s="246"/>
      <c r="P27" s="22"/>
      <c r="Q27" s="22"/>
      <c r="R27" s="22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ht="15.75" thickBot="1" x14ac:dyDescent="0.3">
      <c r="A28" s="9">
        <f>INDEX('Point Grid'!$C$8:$I$32,MATCH($A$1,'Point Grid'!$A$8:$A$32,0),MATCH(A27,'Point Grid'!$C$7:$I$7,0))</f>
        <v>0.75</v>
      </c>
      <c r="B28" s="113"/>
      <c r="C28" s="84"/>
      <c r="D28" s="32"/>
      <c r="E28" s="32"/>
      <c r="F28" s="32"/>
      <c r="G28" s="109"/>
      <c r="H28" s="19"/>
      <c r="I28" s="34"/>
      <c r="P28" s="22"/>
      <c r="Q28" s="22"/>
      <c r="R28" s="22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ht="15.75" thickBot="1" x14ac:dyDescent="0.3">
      <c r="A29" s="5"/>
      <c r="B29" s="113"/>
      <c r="C29" s="84"/>
      <c r="D29" s="32"/>
      <c r="E29" s="32"/>
      <c r="F29" s="32"/>
      <c r="G29" s="109"/>
      <c r="H29" s="19"/>
      <c r="I29" s="34"/>
      <c r="J29" s="460" t="s">
        <v>500</v>
      </c>
      <c r="K29" s="395"/>
      <c r="L29" s="459"/>
      <c r="M29" s="459"/>
      <c r="N29" s="459"/>
      <c r="O29" s="22"/>
      <c r="P29" s="22"/>
      <c r="Q29" s="22"/>
      <c r="R29" s="22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x14ac:dyDescent="0.25">
      <c r="A30" s="16"/>
      <c r="B30" s="113"/>
      <c r="C30" s="84"/>
      <c r="D30" s="32"/>
      <c r="E30" s="32"/>
      <c r="F30" s="32"/>
      <c r="G30" s="109"/>
      <c r="H30" s="19"/>
      <c r="I30" s="34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x14ac:dyDescent="0.25">
      <c r="A31" s="28" t="s">
        <v>3</v>
      </c>
      <c r="B31" s="113" t="s">
        <v>504</v>
      </c>
      <c r="C31" s="84"/>
      <c r="D31" s="32"/>
      <c r="E31" s="32"/>
      <c r="F31" s="32"/>
      <c r="G31" s="109"/>
      <c r="H31" s="19"/>
      <c r="I31" s="34"/>
      <c r="J31" s="101" t="s">
        <v>488</v>
      </c>
      <c r="K31" s="101"/>
      <c r="L31" s="101"/>
      <c r="M31" s="299" t="s">
        <v>27</v>
      </c>
      <c r="N31" s="101" t="s">
        <v>489</v>
      </c>
      <c r="O31" s="22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ht="15.75" thickBot="1" x14ac:dyDescent="0.3">
      <c r="A32" s="9">
        <f>INDEX('Point Grid'!$C$8:$I$32,MATCH($A$1,'Point Grid'!$A$8:$A$32,0),MATCH(A31,'Point Grid'!$C$7:$I$7,0))</f>
        <v>0.75</v>
      </c>
      <c r="B32" s="113"/>
      <c r="C32" s="84"/>
      <c r="D32" s="32"/>
      <c r="E32" s="32"/>
      <c r="F32" s="32"/>
      <c r="G32" s="109"/>
      <c r="H32" s="19"/>
      <c r="I32" s="34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ht="15.75" thickBot="1" x14ac:dyDescent="0.3">
      <c r="A33" s="5"/>
      <c r="B33" s="113"/>
      <c r="C33" s="84"/>
      <c r="D33" s="32"/>
      <c r="E33" s="32"/>
      <c r="F33" s="32"/>
      <c r="G33" s="109"/>
      <c r="H33" s="19"/>
      <c r="I33" s="34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x14ac:dyDescent="0.25">
      <c r="A34" s="30"/>
      <c r="B34" s="113"/>
      <c r="C34" s="84"/>
      <c r="D34" s="32"/>
      <c r="E34" s="32"/>
      <c r="F34" s="32"/>
      <c r="G34" s="109"/>
      <c r="H34" s="19"/>
      <c r="I34" s="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x14ac:dyDescent="0.25">
      <c r="A35" s="28" t="s">
        <v>4</v>
      </c>
      <c r="B35" s="113" t="s">
        <v>501</v>
      </c>
      <c r="C35" s="76"/>
      <c r="D35" s="32"/>
      <c r="E35" s="32"/>
      <c r="F35" s="32"/>
      <c r="G35" s="109"/>
      <c r="H35" s="19"/>
      <c r="I35" s="34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ht="15.75" thickBot="1" x14ac:dyDescent="0.3">
      <c r="A36" s="9">
        <f>INDEX('Point Grid'!$C$8:$I$32,MATCH($A$1,'Point Grid'!$A$8:$A$32,0),MATCH(A35,'Point Grid'!$C$7:$I$7,0))</f>
        <v>0.75</v>
      </c>
      <c r="B36" s="113" t="s">
        <v>502</v>
      </c>
      <c r="C36" s="76"/>
      <c r="D36" s="32"/>
      <c r="E36" s="32"/>
      <c r="F36" s="32"/>
      <c r="G36" s="109"/>
      <c r="H36" s="19"/>
      <c r="I36" s="34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ht="15.75" thickBot="1" x14ac:dyDescent="0.3">
      <c r="A37" s="5"/>
      <c r="B37" s="458"/>
      <c r="C37" s="76"/>
      <c r="D37" s="32"/>
      <c r="E37" s="32"/>
      <c r="F37" s="32"/>
      <c r="G37" s="109"/>
      <c r="H37" s="19"/>
      <c r="I37" s="34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x14ac:dyDescent="0.25">
      <c r="A38" s="28"/>
      <c r="B38" s="458" t="s">
        <v>494</v>
      </c>
      <c r="C38" s="76" t="s">
        <v>489</v>
      </c>
      <c r="D38" s="32"/>
      <c r="E38" s="32"/>
      <c r="F38" s="32"/>
      <c r="G38" s="109"/>
      <c r="H38" s="19"/>
      <c r="I38" s="34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x14ac:dyDescent="0.25">
      <c r="A39" s="28"/>
      <c r="B39" s="458" t="s">
        <v>495</v>
      </c>
      <c r="C39" s="76" t="s">
        <v>490</v>
      </c>
      <c r="D39" s="32"/>
      <c r="E39" s="32"/>
      <c r="F39" s="32"/>
      <c r="G39" s="109"/>
      <c r="H39" s="19"/>
      <c r="I39" s="34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x14ac:dyDescent="0.25">
      <c r="A40" s="28"/>
      <c r="B40" s="458" t="s">
        <v>496</v>
      </c>
      <c r="C40" s="76" t="s">
        <v>491</v>
      </c>
      <c r="D40" s="32"/>
      <c r="E40" s="32"/>
      <c r="F40" s="32"/>
      <c r="G40" s="109"/>
      <c r="H40" s="19"/>
      <c r="I40" s="34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x14ac:dyDescent="0.25">
      <c r="A41" s="28"/>
      <c r="B41" s="458" t="s">
        <v>497</v>
      </c>
      <c r="C41" s="76" t="s">
        <v>492</v>
      </c>
      <c r="D41" s="32"/>
      <c r="E41" s="32"/>
      <c r="F41" s="32"/>
      <c r="G41" s="109"/>
      <c r="H41" s="19"/>
      <c r="I41" s="34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x14ac:dyDescent="0.25">
      <c r="A42" s="28"/>
      <c r="B42" s="458" t="s">
        <v>498</v>
      </c>
      <c r="C42" s="76" t="s">
        <v>493</v>
      </c>
      <c r="D42" s="32"/>
      <c r="E42" s="32"/>
      <c r="F42" s="32"/>
      <c r="G42" s="109"/>
      <c r="H42" s="19"/>
      <c r="I42" s="34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ht="15.75" thickBot="1" x14ac:dyDescent="0.3">
      <c r="A43" s="25"/>
      <c r="B43" s="41"/>
      <c r="C43" s="49"/>
      <c r="D43" s="49"/>
      <c r="E43" s="49"/>
      <c r="F43" s="49"/>
      <c r="G43" s="49"/>
      <c r="H43" s="50"/>
      <c r="I43" s="34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x14ac:dyDescent="0.25">
      <c r="B44" s="48"/>
      <c r="C44" s="48"/>
      <c r="D44" s="48"/>
      <c r="E44" s="48"/>
      <c r="F44" s="48"/>
      <c r="G44" s="48"/>
      <c r="H44" s="48"/>
      <c r="I44" s="3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x14ac:dyDescent="0.25">
      <c r="I45" s="34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x14ac:dyDescent="0.25">
      <c r="I46" s="34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x14ac:dyDescent="0.25">
      <c r="I47" s="34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x14ac:dyDescent="0.25">
      <c r="I48" s="34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2:40" x14ac:dyDescent="0.25">
      <c r="I49" s="34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2:40" x14ac:dyDescent="0.25">
      <c r="I50" s="34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2:40" x14ac:dyDescent="0.25">
      <c r="I51" s="34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2:40" x14ac:dyDescent="0.25">
      <c r="I52" s="34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2:40" x14ac:dyDescent="0.25">
      <c r="I53" s="48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2:40" x14ac:dyDescent="0.25">
      <c r="I54" s="48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2:40" x14ac:dyDescent="0.25">
      <c r="B55" s="48"/>
      <c r="C55" s="48"/>
      <c r="D55" s="48"/>
      <c r="E55" s="48"/>
      <c r="F55" s="48"/>
      <c r="G55" s="48"/>
      <c r="H55" s="48"/>
      <c r="I55" s="48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2:40" x14ac:dyDescent="0.25">
      <c r="B56" s="48"/>
      <c r="C56" s="48"/>
      <c r="D56" s="48"/>
      <c r="E56" s="48"/>
      <c r="F56" s="48"/>
      <c r="G56" s="48"/>
      <c r="H56" s="48"/>
      <c r="I56" s="48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2:40" x14ac:dyDescent="0.25">
      <c r="B57" s="48"/>
      <c r="C57" s="48"/>
      <c r="D57" s="48"/>
      <c r="E57" s="48"/>
      <c r="F57" s="48"/>
      <c r="G57" s="48"/>
      <c r="H57" s="48"/>
      <c r="I57" s="48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2:40" x14ac:dyDescent="0.25">
      <c r="B58" s="48"/>
      <c r="C58" s="48"/>
      <c r="D58" s="48"/>
      <c r="E58" s="48"/>
      <c r="F58" s="48"/>
      <c r="G58" s="48"/>
      <c r="H58" s="48"/>
      <c r="I58" s="4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2:40" x14ac:dyDescent="0.25">
      <c r="B59" s="48"/>
      <c r="C59" s="48"/>
      <c r="D59" s="48"/>
      <c r="E59" s="48"/>
      <c r="F59" s="48"/>
      <c r="G59" s="48"/>
      <c r="H59" s="48"/>
      <c r="I59" s="48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2:40" x14ac:dyDescent="0.25">
      <c r="B60" s="48"/>
      <c r="C60" s="48"/>
      <c r="D60" s="48"/>
      <c r="E60" s="48"/>
      <c r="F60" s="48"/>
      <c r="G60" s="48"/>
      <c r="H60" s="48"/>
      <c r="I60" s="48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2:40" x14ac:dyDescent="0.25">
      <c r="B61" s="48"/>
      <c r="C61" s="48"/>
      <c r="D61" s="48"/>
      <c r="E61" s="48"/>
      <c r="F61" s="48"/>
      <c r="G61" s="48"/>
      <c r="H61" s="48"/>
      <c r="I61" s="48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2:40" x14ac:dyDescent="0.25">
      <c r="B62" s="48"/>
      <c r="C62" s="48"/>
      <c r="D62" s="48"/>
      <c r="E62" s="48"/>
      <c r="F62" s="48"/>
      <c r="G62" s="48"/>
      <c r="H62" s="48"/>
      <c r="I62" s="48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2:40" x14ac:dyDescent="0.25">
      <c r="B63" s="48"/>
      <c r="C63" s="48"/>
      <c r="D63" s="48"/>
      <c r="E63" s="48"/>
      <c r="F63" s="48"/>
      <c r="G63" s="48"/>
      <c r="H63" s="48"/>
      <c r="I63" s="48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2:40" x14ac:dyDescent="0.25">
      <c r="B64" s="48"/>
      <c r="C64" s="48"/>
      <c r="D64" s="48"/>
      <c r="E64" s="48"/>
      <c r="F64" s="48"/>
      <c r="G64" s="48"/>
      <c r="H64" s="48"/>
      <c r="I64" s="48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  <row r="65" spans="2:40" x14ac:dyDescent="0.25">
      <c r="B65" s="48"/>
      <c r="C65" s="48"/>
      <c r="D65" s="48"/>
      <c r="E65" s="48"/>
      <c r="F65" s="48"/>
      <c r="G65" s="48"/>
      <c r="H65" s="48"/>
      <c r="I65" s="48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</row>
    <row r="66" spans="2:40" x14ac:dyDescent="0.25">
      <c r="B66" s="48"/>
      <c r="C66" s="48"/>
      <c r="D66" s="48"/>
      <c r="E66" s="48"/>
      <c r="F66" s="48"/>
      <c r="G66" s="48"/>
      <c r="H66" s="48"/>
      <c r="I66" s="48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</row>
    <row r="67" spans="2:40" x14ac:dyDescent="0.25">
      <c r="B67" s="48"/>
      <c r="C67" s="48"/>
      <c r="D67" s="48"/>
      <c r="E67" s="48"/>
      <c r="F67" s="48"/>
      <c r="G67" s="48"/>
      <c r="H67" s="48"/>
      <c r="I67" s="48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</row>
    <row r="68" spans="2:40" x14ac:dyDescent="0.25">
      <c r="B68" s="48"/>
      <c r="C68" s="48"/>
      <c r="D68" s="48"/>
      <c r="E68" s="48"/>
      <c r="F68" s="48"/>
      <c r="G68" s="48"/>
      <c r="H68" s="48"/>
      <c r="I68" s="4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</row>
    <row r="69" spans="2:40" x14ac:dyDescent="0.25">
      <c r="B69" s="48"/>
      <c r="C69" s="48"/>
      <c r="D69" s="48"/>
      <c r="E69" s="48"/>
      <c r="F69" s="48"/>
      <c r="G69" s="48"/>
      <c r="H69" s="48"/>
      <c r="I69" s="48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</row>
    <row r="70" spans="2:40" x14ac:dyDescent="0.25">
      <c r="B70" s="48"/>
      <c r="C70" s="48"/>
      <c r="D70" s="48"/>
      <c r="E70" s="48"/>
      <c r="F70" s="48"/>
      <c r="G70" s="48"/>
      <c r="H70" s="48"/>
      <c r="I70" s="48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</row>
    <row r="71" spans="2:40" x14ac:dyDescent="0.25">
      <c r="B71" s="48"/>
      <c r="C71" s="48"/>
      <c r="D71" s="48"/>
      <c r="E71" s="48"/>
      <c r="F71" s="48"/>
      <c r="G71" s="48"/>
      <c r="H71" s="48"/>
      <c r="I71" s="48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</row>
    <row r="72" spans="2:40" x14ac:dyDescent="0.25">
      <c r="B72" s="48"/>
      <c r="C72" s="48"/>
      <c r="D72" s="48"/>
      <c r="E72" s="48"/>
      <c r="F72" s="48"/>
      <c r="G72" s="48"/>
      <c r="H72" s="48"/>
      <c r="I72" s="48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</row>
    <row r="73" spans="2:40" x14ac:dyDescent="0.25">
      <c r="B73" s="48"/>
      <c r="C73" s="48"/>
      <c r="D73" s="48"/>
      <c r="E73" s="48"/>
      <c r="F73" s="48"/>
      <c r="G73" s="48"/>
      <c r="H73" s="48"/>
      <c r="I73" s="48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</row>
    <row r="74" spans="2:40" x14ac:dyDescent="0.25">
      <c r="B74" s="48"/>
      <c r="C74" s="48"/>
      <c r="D74" s="48"/>
      <c r="E74" s="48"/>
      <c r="F74" s="48"/>
      <c r="G74" s="48"/>
      <c r="H74" s="48"/>
      <c r="I74" s="48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</row>
    <row r="75" spans="2:40" x14ac:dyDescent="0.25">
      <c r="B75" s="48"/>
      <c r="C75" s="48"/>
      <c r="D75" s="48"/>
      <c r="E75" s="48"/>
      <c r="F75" s="48"/>
      <c r="G75" s="48"/>
      <c r="H75" s="48"/>
      <c r="I75" s="48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</row>
    <row r="76" spans="2:40" x14ac:dyDescent="0.25">
      <c r="B76" s="48"/>
      <c r="C76" s="48"/>
      <c r="D76" s="48"/>
      <c r="E76" s="48"/>
      <c r="F76" s="48"/>
      <c r="G76" s="48"/>
      <c r="H76" s="48"/>
      <c r="I76" s="48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</row>
    <row r="77" spans="2:40" x14ac:dyDescent="0.25">
      <c r="B77" s="48"/>
      <c r="C77" s="48"/>
      <c r="D77" s="48"/>
      <c r="E77" s="48"/>
      <c r="F77" s="48"/>
      <c r="G77" s="48"/>
      <c r="H77" s="48"/>
      <c r="I77" s="48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</row>
    <row r="78" spans="2:40" x14ac:dyDescent="0.25">
      <c r="B78" s="48"/>
      <c r="C78" s="48"/>
      <c r="D78" s="48"/>
      <c r="E78" s="48"/>
      <c r="F78" s="48"/>
      <c r="G78" s="48"/>
      <c r="H78" s="48"/>
      <c r="I78" s="4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</row>
    <row r="79" spans="2:40" x14ac:dyDescent="0.25">
      <c r="B79" s="48"/>
      <c r="C79" s="48"/>
      <c r="D79" s="48"/>
      <c r="E79" s="48"/>
      <c r="F79" s="48"/>
      <c r="G79" s="48"/>
      <c r="H79" s="48"/>
      <c r="I79" s="48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</row>
    <row r="80" spans="2:40" x14ac:dyDescent="0.25">
      <c r="B80" s="48"/>
      <c r="C80" s="48"/>
      <c r="D80" s="48"/>
      <c r="E80" s="48"/>
      <c r="F80" s="48"/>
      <c r="G80" s="48"/>
      <c r="H80" s="48"/>
      <c r="I80" s="48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</row>
    <row r="81" spans="2:40" x14ac:dyDescent="0.25">
      <c r="B81" s="48"/>
      <c r="C81" s="48"/>
      <c r="D81" s="48"/>
      <c r="E81" s="48"/>
      <c r="F81" s="48"/>
      <c r="G81" s="48"/>
      <c r="H81" s="48"/>
      <c r="I81" s="48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2:40" x14ac:dyDescent="0.25">
      <c r="B82" s="48"/>
      <c r="C82" s="48"/>
      <c r="D82" s="48"/>
      <c r="E82" s="48"/>
      <c r="F82" s="48"/>
      <c r="G82" s="48"/>
      <c r="H82" s="48"/>
      <c r="I82" s="48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  <row r="83" spans="2:40" x14ac:dyDescent="0.25">
      <c r="B83" s="48"/>
      <c r="C83" s="48"/>
      <c r="D83" s="48"/>
      <c r="E83" s="48"/>
      <c r="F83" s="48"/>
      <c r="G83" s="48"/>
      <c r="H83" s="48"/>
      <c r="I83" s="48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</row>
    <row r="84" spans="2:40" x14ac:dyDescent="0.25">
      <c r="B84" s="48"/>
      <c r="C84" s="48"/>
      <c r="D84" s="48"/>
      <c r="E84" s="48"/>
      <c r="F84" s="48"/>
      <c r="G84" s="48"/>
      <c r="H84" s="48"/>
      <c r="I84" s="48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</row>
    <row r="85" spans="2:40" x14ac:dyDescent="0.25">
      <c r="B85" s="48"/>
      <c r="C85" s="48"/>
      <c r="D85" s="48"/>
      <c r="E85" s="48"/>
      <c r="F85" s="48"/>
      <c r="G85" s="48"/>
      <c r="H85" s="48"/>
      <c r="I85" s="48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</row>
    <row r="86" spans="2:40" x14ac:dyDescent="0.25">
      <c r="B86" s="48"/>
      <c r="C86" s="48"/>
      <c r="D86" s="48"/>
      <c r="E86" s="48"/>
      <c r="F86" s="48"/>
      <c r="G86" s="48"/>
      <c r="H86" s="48"/>
      <c r="I86" s="48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</row>
    <row r="87" spans="2:40" x14ac:dyDescent="0.25">
      <c r="B87" s="48"/>
      <c r="C87" s="48"/>
      <c r="D87" s="48"/>
      <c r="E87" s="48"/>
      <c r="F87" s="48"/>
      <c r="G87" s="48"/>
      <c r="H87" s="48"/>
      <c r="I87" s="48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</row>
    <row r="88" spans="2:40" x14ac:dyDescent="0.25">
      <c r="B88" s="48"/>
      <c r="C88" s="48"/>
      <c r="D88" s="48"/>
      <c r="E88" s="48"/>
      <c r="F88" s="48"/>
      <c r="G88" s="48"/>
      <c r="H88" s="48"/>
      <c r="I88" s="4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</row>
    <row r="89" spans="2:40" x14ac:dyDescent="0.25">
      <c r="B89" s="48"/>
      <c r="C89" s="48"/>
      <c r="D89" s="48"/>
      <c r="E89" s="48"/>
      <c r="F89" s="48"/>
      <c r="G89" s="48"/>
      <c r="H89" s="48"/>
      <c r="I89" s="48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</row>
    <row r="90" spans="2:40" x14ac:dyDescent="0.25">
      <c r="B90" s="48"/>
      <c r="C90" s="48"/>
      <c r="D90" s="48"/>
      <c r="E90" s="48"/>
      <c r="F90" s="48"/>
      <c r="G90" s="48"/>
      <c r="H90" s="48"/>
      <c r="I90" s="48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</row>
    <row r="91" spans="2:40" x14ac:dyDescent="0.25">
      <c r="B91" s="48"/>
      <c r="C91" s="48"/>
      <c r="D91" s="48"/>
      <c r="E91" s="48"/>
      <c r="F91" s="48"/>
      <c r="G91" s="48"/>
      <c r="H91" s="48"/>
      <c r="I91" s="48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</row>
    <row r="92" spans="2:40" x14ac:dyDescent="0.25">
      <c r="B92" s="48"/>
      <c r="C92" s="48"/>
      <c r="D92" s="48"/>
      <c r="E92" s="48"/>
      <c r="F92" s="48"/>
      <c r="G92" s="48"/>
      <c r="H92" s="48"/>
      <c r="I92" s="48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</row>
    <row r="93" spans="2:40" x14ac:dyDescent="0.25">
      <c r="B93" s="48"/>
      <c r="C93" s="48"/>
      <c r="D93" s="48"/>
      <c r="E93" s="48"/>
      <c r="F93" s="48"/>
      <c r="G93" s="48"/>
      <c r="H93" s="48"/>
      <c r="I93" s="48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</row>
    <row r="94" spans="2:40" x14ac:dyDescent="0.25">
      <c r="B94" s="48"/>
      <c r="C94" s="48"/>
      <c r="D94" s="48"/>
      <c r="E94" s="48"/>
      <c r="F94" s="48"/>
      <c r="G94" s="48"/>
      <c r="H94" s="48"/>
      <c r="I94" s="48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</row>
    <row r="95" spans="2:40" x14ac:dyDescent="0.25">
      <c r="B95" s="48"/>
      <c r="C95" s="48"/>
      <c r="D95" s="48"/>
      <c r="E95" s="48"/>
      <c r="F95" s="48"/>
      <c r="G95" s="48"/>
      <c r="H95" s="48"/>
      <c r="I95" s="48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</row>
    <row r="96" spans="2:40" x14ac:dyDescent="0.25">
      <c r="B96" s="48"/>
      <c r="C96" s="48"/>
      <c r="D96" s="48"/>
      <c r="E96" s="48"/>
      <c r="F96" s="48"/>
      <c r="G96" s="48"/>
      <c r="H96" s="48"/>
      <c r="I96" s="48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</row>
    <row r="97" spans="2:40" x14ac:dyDescent="0.25">
      <c r="B97" s="48"/>
      <c r="C97" s="48"/>
      <c r="D97" s="48"/>
      <c r="E97" s="48"/>
      <c r="F97" s="48"/>
      <c r="G97" s="48"/>
      <c r="H97" s="48"/>
      <c r="I97" s="48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</row>
    <row r="98" spans="2:40" x14ac:dyDescent="0.25">
      <c r="B98" s="48"/>
      <c r="C98" s="48"/>
      <c r="D98" s="48"/>
      <c r="E98" s="48"/>
      <c r="F98" s="48"/>
      <c r="G98" s="48"/>
      <c r="H98" s="48"/>
      <c r="I98" s="4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</row>
    <row r="99" spans="2:40" x14ac:dyDescent="0.25">
      <c r="B99" s="48"/>
      <c r="C99" s="48"/>
      <c r="D99" s="48"/>
      <c r="E99" s="48"/>
      <c r="F99" s="48"/>
      <c r="G99" s="48"/>
      <c r="H99" s="48"/>
      <c r="I99" s="48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</row>
    <row r="100" spans="2:40" x14ac:dyDescent="0.25">
      <c r="B100" s="48"/>
      <c r="C100" s="48"/>
      <c r="D100" s="48"/>
      <c r="E100" s="48"/>
      <c r="F100" s="48"/>
      <c r="G100" s="48"/>
      <c r="H100" s="48"/>
      <c r="I100" s="48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</row>
    <row r="101" spans="2:40" x14ac:dyDescent="0.25">
      <c r="B101" s="48"/>
      <c r="C101" s="48"/>
      <c r="D101" s="48"/>
      <c r="E101" s="48"/>
      <c r="F101" s="48"/>
      <c r="G101" s="48"/>
      <c r="H101" s="48"/>
      <c r="I101" s="48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</row>
    <row r="102" spans="2:40" x14ac:dyDescent="0.25">
      <c r="B102" s="48"/>
      <c r="C102" s="48"/>
      <c r="D102" s="48"/>
      <c r="E102" s="48"/>
      <c r="F102" s="48"/>
      <c r="G102" s="48"/>
      <c r="H102" s="48"/>
      <c r="I102" s="48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</row>
    <row r="103" spans="2:40" x14ac:dyDescent="0.25">
      <c r="B103" s="48"/>
      <c r="C103" s="48"/>
      <c r="D103" s="48"/>
      <c r="E103" s="48"/>
      <c r="F103" s="48"/>
      <c r="G103" s="48"/>
      <c r="H103" s="48"/>
      <c r="I103" s="48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</row>
    <row r="104" spans="2:40" x14ac:dyDescent="0.25">
      <c r="B104" s="48"/>
      <c r="C104" s="48"/>
      <c r="D104" s="48"/>
      <c r="E104" s="48"/>
      <c r="F104" s="48"/>
      <c r="G104" s="48"/>
      <c r="H104" s="48"/>
      <c r="I104" s="48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</row>
  </sheetData>
  <mergeCells count="1">
    <mergeCell ref="G1:H1"/>
  </mergeCells>
  <conditionalFormatting sqref="B1">
    <cfRule type="cellIs" dxfId="54" priority="1" operator="equal">
      <formula>"Incomplete"</formula>
    </cfRule>
    <cfRule type="cellIs" dxfId="53" priority="2" operator="equal">
      <formula>"Flag for Review"</formula>
    </cfRule>
    <cfRule type="cellIs" dxfId="5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G1" location="'Point Grid'!A8" display="Return to Point Grid"/>
    <hyperlink ref="G1:H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Y103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2" width="11.28515625" style="22" customWidth="1"/>
    <col min="3" max="7" width="12.42578125" style="22" customWidth="1"/>
    <col min="8" max="9" width="9.42578125" style="22" customWidth="1"/>
    <col min="10" max="10" width="10.7109375" style="22" customWidth="1"/>
    <col min="11" max="14" width="9.140625" style="22"/>
    <col min="15" max="15" width="11" style="22" customWidth="1"/>
    <col min="16" max="16384" width="9.140625" style="22"/>
  </cols>
  <sheetData>
    <row r="1" spans="1:25" x14ac:dyDescent="0.25">
      <c r="A1" s="7">
        <v>11</v>
      </c>
      <c r="B1" s="33" t="s">
        <v>12</v>
      </c>
      <c r="C1" s="21"/>
      <c r="D1" s="21"/>
      <c r="E1" s="21"/>
      <c r="F1" s="21"/>
      <c r="G1" s="21"/>
      <c r="H1" s="641" t="s">
        <v>24</v>
      </c>
      <c r="I1" s="644"/>
      <c r="K1" s="1" t="s">
        <v>183</v>
      </c>
      <c r="L1" s="362" t="s">
        <v>406</v>
      </c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</row>
    <row r="2" spans="1:25" x14ac:dyDescent="0.25">
      <c r="A2" s="23"/>
      <c r="B2" s="20"/>
      <c r="C2" s="20"/>
      <c r="D2" s="20"/>
      <c r="E2" s="20"/>
      <c r="F2" s="20"/>
      <c r="G2" s="20"/>
      <c r="H2" s="20"/>
      <c r="I2" s="24"/>
      <c r="K2"/>
      <c r="L2"/>
      <c r="M2"/>
      <c r="N2"/>
      <c r="O2"/>
      <c r="P2"/>
      <c r="Q2" s="101"/>
      <c r="R2" s="101"/>
      <c r="S2" s="101"/>
      <c r="T2" s="101"/>
      <c r="U2" s="101"/>
      <c r="V2" s="101"/>
      <c r="W2" s="101"/>
      <c r="X2" s="101"/>
      <c r="Y2" s="101"/>
    </row>
    <row r="3" spans="1:25" x14ac:dyDescent="0.25">
      <c r="A3" s="8" t="s">
        <v>13</v>
      </c>
      <c r="B3" s="115" t="s">
        <v>54</v>
      </c>
      <c r="C3" s="116"/>
      <c r="D3" s="116"/>
      <c r="E3" s="116"/>
      <c r="F3" s="117"/>
      <c r="G3" s="18"/>
      <c r="H3" s="18"/>
      <c r="I3" s="19"/>
      <c r="J3" s="48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</row>
    <row r="4" spans="1:25" x14ac:dyDescent="0.25">
      <c r="A4" s="9">
        <f>INDEX('Point Grid'!B:B,MATCH($A$1,'Point Grid'!A:A,0))</f>
        <v>4.25</v>
      </c>
      <c r="B4" s="118" t="s">
        <v>55</v>
      </c>
      <c r="C4" s="115" t="s">
        <v>56</v>
      </c>
      <c r="D4" s="116"/>
      <c r="E4" s="116"/>
      <c r="F4" s="118" t="s">
        <v>57</v>
      </c>
      <c r="G4" s="18"/>
      <c r="H4" s="18"/>
      <c r="I4" s="19"/>
      <c r="J4" s="48"/>
      <c r="K4" s="260" t="s">
        <v>2</v>
      </c>
      <c r="L4" s="101" t="s">
        <v>215</v>
      </c>
      <c r="M4" s="101"/>
      <c r="N4" s="101"/>
      <c r="O4" s="259" t="s">
        <v>205</v>
      </c>
      <c r="P4" s="242">
        <f>SUM(F5:F7)</f>
        <v>319000</v>
      </c>
      <c r="Q4" s="246"/>
      <c r="R4" s="246"/>
      <c r="S4" s="246"/>
      <c r="T4" s="246"/>
      <c r="U4" s="246"/>
      <c r="V4" s="246"/>
      <c r="W4" s="246"/>
      <c r="X4" s="246"/>
      <c r="Y4" s="246"/>
    </row>
    <row r="5" spans="1:25" x14ac:dyDescent="0.25">
      <c r="A5" s="9"/>
      <c r="B5" s="119">
        <v>21</v>
      </c>
      <c r="C5" s="120" t="s">
        <v>48</v>
      </c>
      <c r="D5" s="120"/>
      <c r="E5" s="120"/>
      <c r="F5" s="121">
        <v>300000</v>
      </c>
      <c r="G5" s="18"/>
      <c r="H5" s="18"/>
      <c r="I5" s="19"/>
      <c r="J5" s="48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</row>
    <row r="6" spans="1:25" x14ac:dyDescent="0.25">
      <c r="A6" s="9"/>
      <c r="B6" s="119">
        <v>22</v>
      </c>
      <c r="C6" s="120" t="s">
        <v>49</v>
      </c>
      <c r="D6" s="120"/>
      <c r="E6" s="120"/>
      <c r="F6" s="121">
        <v>27500</v>
      </c>
      <c r="G6" s="18"/>
      <c r="H6" s="18"/>
      <c r="I6" s="19"/>
      <c r="J6" s="48"/>
      <c r="K6" s="260" t="s">
        <v>3</v>
      </c>
      <c r="L6" s="260" t="s">
        <v>59</v>
      </c>
      <c r="M6" s="246" t="s">
        <v>213</v>
      </c>
      <c r="N6" s="246"/>
      <c r="O6" s="246"/>
      <c r="P6" s="246" t="s">
        <v>212</v>
      </c>
      <c r="Q6" s="246"/>
      <c r="R6" s="246"/>
      <c r="S6" s="246"/>
      <c r="T6" s="246"/>
      <c r="U6" s="246"/>
      <c r="V6" s="246"/>
      <c r="W6" s="246"/>
      <c r="X6" s="246"/>
      <c r="Y6" s="246"/>
    </row>
    <row r="7" spans="1:25" x14ac:dyDescent="0.25">
      <c r="A7" s="9"/>
      <c r="B7" s="119" t="s">
        <v>50</v>
      </c>
      <c r="C7" s="120" t="s">
        <v>51</v>
      </c>
      <c r="D7" s="120"/>
      <c r="E7" s="120"/>
      <c r="F7" s="122">
        <v>-8500</v>
      </c>
      <c r="G7" s="18"/>
      <c r="H7" s="18"/>
      <c r="I7" s="19"/>
      <c r="J7" s="48"/>
      <c r="K7" s="246"/>
      <c r="L7" s="246"/>
      <c r="M7" s="246" t="s">
        <v>214</v>
      </c>
      <c r="N7" s="246"/>
      <c r="O7" s="246"/>
      <c r="P7" s="246" t="s">
        <v>211</v>
      </c>
      <c r="Q7" s="246"/>
      <c r="R7" s="246"/>
      <c r="S7" s="246"/>
      <c r="T7" s="246"/>
      <c r="U7" s="246"/>
      <c r="V7" s="246"/>
      <c r="W7" s="246"/>
      <c r="X7" s="246"/>
      <c r="Y7" s="246"/>
    </row>
    <row r="8" spans="1:25" x14ac:dyDescent="0.25">
      <c r="A8" s="9"/>
      <c r="B8" s="123">
        <v>39</v>
      </c>
      <c r="C8" s="116" t="s">
        <v>52</v>
      </c>
      <c r="D8" s="116"/>
      <c r="E8" s="116"/>
      <c r="F8" s="123" t="s">
        <v>53</v>
      </c>
      <c r="G8" s="18"/>
      <c r="H8" s="18"/>
      <c r="I8" s="19"/>
      <c r="J8" s="48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</row>
    <row r="9" spans="1:25" x14ac:dyDescent="0.25">
      <c r="A9" s="9"/>
      <c r="B9" s="18"/>
      <c r="C9" s="18"/>
      <c r="D9" s="18"/>
      <c r="E9" s="18"/>
      <c r="F9" s="18"/>
      <c r="G9" s="18"/>
      <c r="H9" s="18"/>
      <c r="I9" s="19"/>
      <c r="J9" s="48"/>
      <c r="K9" s="246"/>
      <c r="L9" s="260" t="s">
        <v>60</v>
      </c>
      <c r="M9" s="246" t="s">
        <v>207</v>
      </c>
      <c r="N9" s="246"/>
      <c r="O9" s="246"/>
      <c r="P9" s="261" t="s">
        <v>209</v>
      </c>
      <c r="Q9" s="246"/>
      <c r="R9" s="246"/>
      <c r="S9" s="246"/>
      <c r="T9" s="246"/>
      <c r="U9" s="246"/>
      <c r="V9" s="246"/>
      <c r="W9" s="246"/>
      <c r="X9" s="246"/>
      <c r="Y9" s="246"/>
    </row>
    <row r="10" spans="1:25" x14ac:dyDescent="0.25">
      <c r="A10" s="28" t="s">
        <v>2</v>
      </c>
      <c r="B10" s="18" t="s">
        <v>76</v>
      </c>
      <c r="C10" s="18"/>
      <c r="D10" s="18"/>
      <c r="E10" s="18"/>
      <c r="F10" s="18"/>
      <c r="G10" s="18"/>
      <c r="H10" s="18"/>
      <c r="I10" s="19"/>
      <c r="J10" s="48"/>
      <c r="K10" s="246"/>
      <c r="L10" s="246"/>
      <c r="M10" s="246" t="s">
        <v>208</v>
      </c>
      <c r="N10" s="246"/>
      <c r="O10" s="246"/>
      <c r="P10" s="262" t="s">
        <v>210</v>
      </c>
      <c r="Q10" s="246"/>
      <c r="R10" s="246"/>
      <c r="S10" s="246"/>
      <c r="T10" s="246"/>
      <c r="U10" s="246"/>
      <c r="V10" s="246"/>
      <c r="W10" s="246"/>
      <c r="X10" s="246"/>
      <c r="Y10" s="246"/>
    </row>
    <row r="11" spans="1:25" ht="15.75" thickBot="1" x14ac:dyDescent="0.3">
      <c r="A11" s="9">
        <f>INDEX('Point Grid'!$C$8:$I$32,MATCH($A$1,'Point Grid'!$A$8:$A$32,0),MATCH(A10,'Point Grid'!$C$7:$I$7,0))</f>
        <v>0.5</v>
      </c>
      <c r="B11" s="18"/>
      <c r="C11" s="18"/>
      <c r="D11" s="18"/>
      <c r="E11" s="18"/>
      <c r="F11" s="18"/>
      <c r="G11" s="18"/>
      <c r="H11" s="18"/>
      <c r="I11" s="19"/>
      <c r="J11" s="48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</row>
    <row r="12" spans="1:25" ht="15.75" thickBot="1" x14ac:dyDescent="0.3">
      <c r="A12" s="5"/>
      <c r="B12" s="18"/>
      <c r="C12" s="18"/>
      <c r="D12" s="18"/>
      <c r="E12" s="18"/>
      <c r="F12" s="18"/>
      <c r="G12" s="18"/>
      <c r="H12" s="18"/>
      <c r="I12" s="19"/>
      <c r="J12" s="48"/>
      <c r="K12" s="260" t="s">
        <v>4</v>
      </c>
      <c r="L12" s="246" t="s">
        <v>516</v>
      </c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</row>
    <row r="13" spans="1:25" x14ac:dyDescent="0.25">
      <c r="A13" s="23"/>
      <c r="B13" s="18"/>
      <c r="C13" s="18"/>
      <c r="D13" s="18"/>
      <c r="E13" s="18"/>
      <c r="F13" s="18"/>
      <c r="G13" s="18"/>
      <c r="H13" s="18"/>
      <c r="I13" s="19"/>
      <c r="J13" s="48"/>
      <c r="K13" s="246"/>
      <c r="L13" s="246" t="s">
        <v>517</v>
      </c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</row>
    <row r="14" spans="1:25" x14ac:dyDescent="0.25">
      <c r="A14" s="28" t="s">
        <v>3</v>
      </c>
      <c r="B14" s="18" t="s">
        <v>58</v>
      </c>
      <c r="C14" s="18"/>
      <c r="D14" s="18"/>
      <c r="E14" s="18"/>
      <c r="F14" s="18"/>
      <c r="G14" s="18"/>
      <c r="H14" s="18"/>
      <c r="I14" s="19"/>
      <c r="J14" s="48"/>
      <c r="L14" s="22" t="s">
        <v>518</v>
      </c>
      <c r="Y14" s="246"/>
    </row>
    <row r="15" spans="1:25" ht="15.75" thickBot="1" x14ac:dyDescent="0.3">
      <c r="A15" s="9">
        <f>INDEX('Point Grid'!$C$8:$I$32,MATCH($A$1,'Point Grid'!$A$8:$A$32,0),MATCH(A14,'Point Grid'!$C$7:$I$7,0))</f>
        <v>1</v>
      </c>
      <c r="B15" s="18"/>
      <c r="C15" s="18"/>
      <c r="D15" s="18"/>
      <c r="E15" s="18"/>
      <c r="F15" s="18"/>
      <c r="G15" s="18"/>
      <c r="H15" s="18"/>
      <c r="I15" s="19"/>
      <c r="J15" s="48"/>
      <c r="L15" s="22" t="s">
        <v>519</v>
      </c>
      <c r="Y15" s="246"/>
    </row>
    <row r="16" spans="1:25" ht="15.75" thickBot="1" x14ac:dyDescent="0.3">
      <c r="A16" s="5"/>
      <c r="B16" s="83" t="s">
        <v>61</v>
      </c>
      <c r="C16" s="18" t="s">
        <v>64</v>
      </c>
      <c r="D16" s="18"/>
      <c r="E16" s="18"/>
      <c r="F16" s="18"/>
      <c r="G16" s="18"/>
      <c r="H16" s="18"/>
      <c r="I16" s="19"/>
      <c r="J16" s="48"/>
      <c r="Y16" s="246"/>
    </row>
    <row r="17" spans="1:25" x14ac:dyDescent="0.25">
      <c r="A17" s="38"/>
      <c r="B17" s="83" t="s">
        <v>62</v>
      </c>
      <c r="C17" s="18" t="s">
        <v>63</v>
      </c>
      <c r="D17" s="18"/>
      <c r="E17" s="18"/>
      <c r="F17" s="18"/>
      <c r="G17" s="18"/>
      <c r="H17" s="18"/>
      <c r="I17" s="19"/>
      <c r="J17" s="48"/>
      <c r="K17" s="260" t="s">
        <v>5</v>
      </c>
      <c r="L17" s="462" t="str">
        <f t="shared" ref="L17:L24" si="0">C36</f>
        <v>Protected cell liabilities</v>
      </c>
      <c r="M17" s="254"/>
      <c r="N17" s="254"/>
      <c r="O17" s="254"/>
      <c r="P17" s="254"/>
      <c r="Q17" s="254"/>
      <c r="R17" s="263"/>
      <c r="S17" s="263"/>
      <c r="T17" s="263"/>
      <c r="U17" s="264" t="s">
        <v>67</v>
      </c>
      <c r="V17" s="254"/>
      <c r="W17" s="254"/>
      <c r="X17" s="265"/>
      <c r="Y17" s="246"/>
    </row>
    <row r="18" spans="1:25" x14ac:dyDescent="0.25">
      <c r="A18" s="9"/>
      <c r="B18" s="18"/>
      <c r="C18" s="18"/>
      <c r="D18" s="18"/>
      <c r="E18" s="18"/>
      <c r="F18" s="18"/>
      <c r="G18" s="18"/>
      <c r="H18" s="18"/>
      <c r="I18" s="19"/>
      <c r="J18" s="48"/>
      <c r="K18" s="246"/>
      <c r="L18" s="266" t="str">
        <f t="shared" si="0"/>
        <v>Mortgage loans on real estate: Other than first liens</v>
      </c>
      <c r="M18" s="267"/>
      <c r="N18" s="267"/>
      <c r="O18" s="267"/>
      <c r="P18" s="267"/>
      <c r="Q18" s="267"/>
      <c r="R18" s="268"/>
      <c r="S18" s="268"/>
      <c r="T18" s="268"/>
      <c r="U18" s="269" t="s">
        <v>66</v>
      </c>
      <c r="V18" s="267"/>
      <c r="W18" s="267"/>
      <c r="X18" s="270"/>
      <c r="Y18" s="246"/>
    </row>
    <row r="19" spans="1:25" x14ac:dyDescent="0.25">
      <c r="A19" s="28" t="s">
        <v>4</v>
      </c>
      <c r="B19" s="18" t="s">
        <v>515</v>
      </c>
      <c r="C19" s="18"/>
      <c r="D19" s="18"/>
      <c r="E19" s="18"/>
      <c r="F19" s="18"/>
      <c r="G19" s="18"/>
      <c r="H19" s="18"/>
      <c r="I19" s="19"/>
      <c r="J19" s="48"/>
      <c r="K19" s="246"/>
      <c r="L19" s="266" t="str">
        <f t="shared" si="0"/>
        <v>Surplus adjustments</v>
      </c>
      <c r="M19" s="267"/>
      <c r="N19" s="267"/>
      <c r="O19" s="267"/>
      <c r="P19" s="267"/>
      <c r="Q19" s="267"/>
      <c r="R19" s="268"/>
      <c r="S19" s="268"/>
      <c r="T19" s="268"/>
      <c r="U19" s="269" t="s">
        <v>73</v>
      </c>
      <c r="V19" s="267"/>
      <c r="W19" s="267"/>
      <c r="X19" s="270"/>
      <c r="Y19" s="246"/>
    </row>
    <row r="20" spans="1:25" ht="15.75" thickBot="1" x14ac:dyDescent="0.3">
      <c r="A20" s="9">
        <f>INDEX('Point Grid'!$C$8:$I$32,MATCH($A$1,'Point Grid'!$A$8:$A$32,0),MATCH(A19,'Point Grid'!$C$7:$I$7,0))</f>
        <v>0.75</v>
      </c>
      <c r="B20" s="18"/>
      <c r="C20" s="18"/>
      <c r="D20" s="18"/>
      <c r="E20" s="18"/>
      <c r="F20" s="18"/>
      <c r="G20" s="18"/>
      <c r="H20" s="18"/>
      <c r="I20" s="19"/>
      <c r="J20" s="48"/>
      <c r="K20" s="246"/>
      <c r="L20" s="271" t="str">
        <f t="shared" si="0"/>
        <v>Change in nonadmitted assets (Exhibit of Nonadmitted Assets, Line 28, Col. 3)</v>
      </c>
      <c r="M20" s="272"/>
      <c r="N20" s="272"/>
      <c r="O20" s="272"/>
      <c r="P20" s="272"/>
      <c r="Q20" s="272"/>
      <c r="R20" s="273"/>
      <c r="S20" s="273"/>
      <c r="T20" s="273"/>
      <c r="U20" s="274" t="s">
        <v>73</v>
      </c>
      <c r="V20" s="272"/>
      <c r="W20" s="272"/>
      <c r="X20" s="275"/>
      <c r="Y20" s="246"/>
    </row>
    <row r="21" spans="1:25" ht="15.75" thickBot="1" x14ac:dyDescent="0.3">
      <c r="A21" s="5"/>
      <c r="B21" s="64"/>
      <c r="C21" s="64"/>
      <c r="D21" s="64"/>
      <c r="E21" s="64"/>
      <c r="F21" s="64"/>
      <c r="G21" s="64"/>
      <c r="H21" s="64"/>
      <c r="I21" s="19"/>
      <c r="J21" s="48"/>
      <c r="K21" s="246"/>
      <c r="L21" s="266" t="str">
        <f t="shared" si="0"/>
        <v>Reinsurance payable on paid losses and loss adjustment expenses</v>
      </c>
      <c r="M21" s="267"/>
      <c r="N21" s="267"/>
      <c r="O21" s="267"/>
      <c r="P21" s="267"/>
      <c r="Q21" s="267"/>
      <c r="R21" s="268"/>
      <c r="S21" s="268"/>
      <c r="T21" s="268"/>
      <c r="U21" s="269" t="s">
        <v>67</v>
      </c>
      <c r="V21" s="267"/>
      <c r="W21" s="267"/>
      <c r="X21" s="270"/>
      <c r="Y21" s="246"/>
    </row>
    <row r="22" spans="1:25" x14ac:dyDescent="0.25">
      <c r="A22" s="38"/>
      <c r="B22" s="114"/>
      <c r="C22" s="88"/>
      <c r="D22" s="88"/>
      <c r="E22" s="88"/>
      <c r="F22" s="88"/>
      <c r="G22" s="88"/>
      <c r="H22" s="64"/>
      <c r="I22" s="19"/>
      <c r="J22" s="48"/>
      <c r="K22" s="246"/>
      <c r="L22" s="266" t="str">
        <f t="shared" si="0"/>
        <v>Real estate: Properties held for sale (less $ encumbrances)</v>
      </c>
      <c r="M22" s="267"/>
      <c r="N22" s="267"/>
      <c r="O22" s="267"/>
      <c r="P22" s="267"/>
      <c r="Q22" s="267"/>
      <c r="R22" s="268"/>
      <c r="S22" s="268"/>
      <c r="T22" s="268"/>
      <c r="U22" s="269" t="s">
        <v>66</v>
      </c>
      <c r="V22" s="267"/>
      <c r="W22" s="267"/>
      <c r="X22" s="270"/>
      <c r="Y22" s="246"/>
    </row>
    <row r="23" spans="1:25" x14ac:dyDescent="0.25">
      <c r="A23" s="28" t="s">
        <v>5</v>
      </c>
      <c r="B23" s="124" t="s">
        <v>65</v>
      </c>
      <c r="C23" s="125"/>
      <c r="D23" s="89"/>
      <c r="E23" s="89"/>
      <c r="F23" s="89"/>
      <c r="G23" s="89"/>
      <c r="H23" s="64"/>
      <c r="I23" s="19"/>
      <c r="J23" s="48"/>
      <c r="K23" s="246"/>
      <c r="L23" s="266" t="str">
        <f t="shared" si="0"/>
        <v>Total liabilities (Lines 26 and 27)</v>
      </c>
      <c r="M23" s="267"/>
      <c r="N23" s="267"/>
      <c r="O23" s="267"/>
      <c r="P23" s="267"/>
      <c r="Q23" s="267"/>
      <c r="R23" s="268"/>
      <c r="S23" s="268"/>
      <c r="T23" s="268"/>
      <c r="U23" s="269" t="s">
        <v>67</v>
      </c>
      <c r="V23" s="267"/>
      <c r="W23" s="267"/>
      <c r="X23" s="270"/>
    </row>
    <row r="24" spans="1:25" ht="15.75" thickBot="1" x14ac:dyDescent="0.3">
      <c r="A24" s="9">
        <f>INDEX('Point Grid'!$C$8:$I$32,MATCH($A$1,'Point Grid'!$A$8:$A$32,0),MATCH(A23,'Point Grid'!$C$7:$I$7,0))</f>
        <v>2</v>
      </c>
      <c r="B24" s="124"/>
      <c r="C24" s="125"/>
      <c r="D24" s="89"/>
      <c r="E24" s="89"/>
      <c r="F24" s="89"/>
      <c r="G24" s="89"/>
      <c r="H24" s="64"/>
      <c r="I24" s="19"/>
      <c r="J24" s="48"/>
      <c r="K24" s="246"/>
      <c r="L24" s="271" t="str">
        <f t="shared" si="0"/>
        <v>Federal and foreign income taxes incurred</v>
      </c>
      <c r="M24" s="272"/>
      <c r="N24" s="272"/>
      <c r="O24" s="272"/>
      <c r="P24" s="272"/>
      <c r="Q24" s="272"/>
      <c r="R24" s="274" t="s">
        <v>72</v>
      </c>
      <c r="S24" s="274"/>
      <c r="T24" s="273"/>
      <c r="U24" s="635" t="s">
        <v>73</v>
      </c>
      <c r="V24" s="636"/>
      <c r="W24" s="636"/>
      <c r="X24" s="637"/>
    </row>
    <row r="25" spans="1:25" ht="15.75" thickBot="1" x14ac:dyDescent="0.3">
      <c r="A25" s="5"/>
      <c r="B25" s="124"/>
      <c r="C25" s="125" t="s">
        <v>66</v>
      </c>
      <c r="D25" s="89"/>
      <c r="E25" s="89"/>
      <c r="F25" s="89"/>
      <c r="G25" s="89"/>
      <c r="H25" s="64"/>
      <c r="I25" s="19"/>
      <c r="J25" s="48"/>
    </row>
    <row r="26" spans="1:25" x14ac:dyDescent="0.25">
      <c r="A26" s="23"/>
      <c r="B26" s="124"/>
      <c r="C26" s="125" t="s">
        <v>67</v>
      </c>
      <c r="D26" s="89"/>
      <c r="E26" s="89"/>
      <c r="F26" s="89"/>
      <c r="G26" s="89"/>
      <c r="H26" s="64"/>
      <c r="I26" s="19"/>
      <c r="J26" s="48"/>
    </row>
    <row r="27" spans="1:25" x14ac:dyDescent="0.25">
      <c r="A27" s="23"/>
      <c r="B27" s="124"/>
      <c r="C27" s="125" t="s">
        <v>68</v>
      </c>
      <c r="D27" s="89"/>
      <c r="E27" s="89"/>
      <c r="F27" s="89"/>
      <c r="G27" s="89"/>
      <c r="H27" s="64"/>
      <c r="I27" s="19"/>
      <c r="J27" s="48"/>
    </row>
    <row r="28" spans="1:25" x14ac:dyDescent="0.25">
      <c r="A28" s="23"/>
      <c r="B28" s="64"/>
      <c r="C28" s="64" t="s">
        <v>69</v>
      </c>
      <c r="D28" s="64"/>
      <c r="E28" s="64"/>
      <c r="F28" s="64"/>
      <c r="G28" s="64"/>
      <c r="H28" s="64"/>
      <c r="I28" s="19"/>
      <c r="J28" s="48"/>
    </row>
    <row r="29" spans="1:25" x14ac:dyDescent="0.25">
      <c r="A29" s="23"/>
      <c r="B29" s="64"/>
      <c r="C29" s="64" t="s">
        <v>70</v>
      </c>
      <c r="D29" s="64"/>
      <c r="E29" s="64"/>
      <c r="F29" s="64"/>
      <c r="G29" s="64"/>
      <c r="H29" s="18"/>
      <c r="I29" s="19"/>
      <c r="J29" s="48"/>
    </row>
    <row r="30" spans="1:25" x14ac:dyDescent="0.25">
      <c r="A30" s="23"/>
      <c r="B30" s="126"/>
      <c r="C30" s="124" t="s">
        <v>71</v>
      </c>
      <c r="D30" s="88"/>
      <c r="E30" s="88"/>
      <c r="F30" s="88"/>
      <c r="G30" s="88"/>
      <c r="H30" s="18"/>
      <c r="I30" s="19"/>
      <c r="J30" s="48"/>
    </row>
    <row r="31" spans="1:25" x14ac:dyDescent="0.25">
      <c r="A31" s="23"/>
      <c r="B31" s="124"/>
      <c r="C31" s="125" t="s">
        <v>72</v>
      </c>
      <c r="D31" s="89"/>
      <c r="E31" s="89"/>
      <c r="F31" s="89"/>
      <c r="G31" s="89"/>
      <c r="H31" s="18"/>
      <c r="I31" s="19"/>
      <c r="J31" s="48"/>
    </row>
    <row r="32" spans="1:25" x14ac:dyDescent="0.25">
      <c r="A32" s="23"/>
      <c r="B32" s="124"/>
      <c r="C32" s="125" t="s">
        <v>73</v>
      </c>
      <c r="D32" s="89"/>
      <c r="E32" s="89"/>
      <c r="F32" s="89"/>
      <c r="G32" s="89"/>
      <c r="H32" s="18"/>
      <c r="I32" s="19"/>
      <c r="J32" s="48"/>
    </row>
    <row r="33" spans="1:10" x14ac:dyDescent="0.25">
      <c r="A33" s="23"/>
      <c r="B33" s="124"/>
      <c r="C33" s="125"/>
      <c r="D33" s="89"/>
      <c r="E33" s="89"/>
      <c r="F33" s="89"/>
      <c r="G33" s="89"/>
      <c r="H33" s="18"/>
      <c r="I33" s="19"/>
      <c r="J33" s="48"/>
    </row>
    <row r="34" spans="1:10" x14ac:dyDescent="0.25">
      <c r="A34" s="38"/>
      <c r="B34" s="124" t="s">
        <v>74</v>
      </c>
      <c r="C34" s="125"/>
      <c r="D34" s="89"/>
      <c r="E34" s="89"/>
      <c r="F34" s="89"/>
      <c r="G34" s="89"/>
      <c r="H34" s="18"/>
      <c r="I34" s="19"/>
      <c r="J34" s="48"/>
    </row>
    <row r="35" spans="1:10" x14ac:dyDescent="0.25">
      <c r="A35" s="38"/>
      <c r="B35" s="124"/>
      <c r="C35" s="125"/>
      <c r="D35" s="89"/>
      <c r="E35" s="89"/>
      <c r="F35" s="89"/>
      <c r="G35" s="89"/>
      <c r="H35" s="18"/>
      <c r="I35" s="19"/>
      <c r="J35" s="48"/>
    </row>
    <row r="36" spans="1:10" s="35" customFormat="1" x14ac:dyDescent="0.25">
      <c r="A36" s="38"/>
      <c r="B36" s="124"/>
      <c r="C36" s="125" t="s">
        <v>505</v>
      </c>
      <c r="D36" s="89"/>
      <c r="E36" s="89"/>
      <c r="F36" s="89"/>
      <c r="G36" s="89"/>
      <c r="H36" s="18"/>
      <c r="I36" s="19"/>
      <c r="J36" s="52"/>
    </row>
    <row r="37" spans="1:10" x14ac:dyDescent="0.25">
      <c r="A37" s="38"/>
      <c r="B37" s="64"/>
      <c r="C37" s="64" t="s">
        <v>506</v>
      </c>
      <c r="D37" s="64"/>
      <c r="E37" s="64"/>
      <c r="F37" s="64"/>
      <c r="G37" s="64"/>
      <c r="H37" s="18"/>
      <c r="I37" s="19"/>
      <c r="J37" s="48"/>
    </row>
    <row r="38" spans="1:10" x14ac:dyDescent="0.25">
      <c r="A38" s="38"/>
      <c r="B38" s="126"/>
      <c r="C38" s="124" t="s">
        <v>507</v>
      </c>
      <c r="D38" s="88"/>
      <c r="E38" s="88"/>
      <c r="F38" s="88"/>
      <c r="G38" s="88"/>
      <c r="H38" s="18"/>
      <c r="I38" s="19"/>
      <c r="J38" s="48"/>
    </row>
    <row r="39" spans="1:10" x14ac:dyDescent="0.25">
      <c r="A39" s="38"/>
      <c r="B39" s="124"/>
      <c r="C39" s="125" t="s">
        <v>508</v>
      </c>
      <c r="D39" s="89"/>
      <c r="E39" s="89"/>
      <c r="F39" s="89"/>
      <c r="G39" s="89"/>
      <c r="H39" s="18"/>
      <c r="I39" s="19"/>
      <c r="J39" s="48"/>
    </row>
    <row r="40" spans="1:10" x14ac:dyDescent="0.25">
      <c r="A40" s="38"/>
      <c r="B40" s="124"/>
      <c r="C40" s="125" t="s">
        <v>514</v>
      </c>
      <c r="D40" s="89"/>
      <c r="E40" s="89"/>
      <c r="F40" s="89"/>
      <c r="G40" s="89"/>
      <c r="H40" s="18"/>
      <c r="I40" s="19"/>
      <c r="J40" s="48"/>
    </row>
    <row r="41" spans="1:10" x14ac:dyDescent="0.25">
      <c r="A41" s="38"/>
      <c r="B41" s="124"/>
      <c r="C41" s="125" t="s">
        <v>509</v>
      </c>
      <c r="D41" s="89"/>
      <c r="E41" s="89"/>
      <c r="F41" s="89"/>
      <c r="G41" s="89"/>
      <c r="H41" s="18"/>
      <c r="I41" s="19"/>
      <c r="J41" s="48"/>
    </row>
    <row r="42" spans="1:10" x14ac:dyDescent="0.25">
      <c r="A42" s="38"/>
      <c r="B42" s="124"/>
      <c r="C42" s="125" t="s">
        <v>510</v>
      </c>
      <c r="D42" s="89"/>
      <c r="E42" s="89"/>
      <c r="F42" s="89"/>
      <c r="G42" s="89"/>
      <c r="H42" s="18"/>
      <c r="I42" s="19"/>
      <c r="J42" s="48"/>
    </row>
    <row r="43" spans="1:10" x14ac:dyDescent="0.25">
      <c r="A43" s="38"/>
      <c r="B43" s="124"/>
      <c r="C43" s="125" t="s">
        <v>511</v>
      </c>
      <c r="D43" s="89"/>
      <c r="E43" s="89"/>
      <c r="F43" s="89"/>
      <c r="G43" s="89"/>
      <c r="H43" s="18"/>
      <c r="I43" s="19"/>
      <c r="J43" s="48"/>
    </row>
    <row r="44" spans="1:10" ht="15.75" thickBot="1" x14ac:dyDescent="0.3">
      <c r="A44" s="39"/>
      <c r="B44" s="49"/>
      <c r="C44" s="49"/>
      <c r="D44" s="49"/>
      <c r="E44" s="49"/>
      <c r="F44" s="49"/>
      <c r="G44" s="49"/>
      <c r="H44" s="49"/>
      <c r="I44" s="50"/>
      <c r="J44" s="48"/>
    </row>
    <row r="45" spans="1:10" x14ac:dyDescent="0.25"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B46" s="48"/>
      <c r="C46" s="48"/>
      <c r="D46" s="48"/>
      <c r="E46" s="48"/>
      <c r="F46" s="48"/>
      <c r="G46" s="48"/>
      <c r="H46" s="48"/>
      <c r="I46" s="48"/>
      <c r="J46" s="48"/>
    </row>
    <row r="47" spans="1:10" x14ac:dyDescent="0.25">
      <c r="B47" s="48"/>
      <c r="C47" s="48"/>
      <c r="D47" s="48"/>
      <c r="E47" s="48"/>
      <c r="F47" s="48"/>
      <c r="G47" s="48"/>
      <c r="H47" s="48"/>
      <c r="I47" s="48"/>
      <c r="J47" s="48"/>
    </row>
    <row r="48" spans="1:10" x14ac:dyDescent="0.25">
      <c r="B48" s="48"/>
      <c r="C48" s="48"/>
      <c r="D48" s="48"/>
      <c r="E48" s="48"/>
      <c r="F48" s="48"/>
      <c r="G48" s="48"/>
      <c r="H48" s="48"/>
      <c r="I48" s="48"/>
      <c r="J48" s="48"/>
    </row>
    <row r="49" spans="2:10" x14ac:dyDescent="0.25">
      <c r="B49" s="48"/>
      <c r="C49" s="48"/>
      <c r="D49" s="48"/>
      <c r="E49" s="48"/>
      <c r="F49" s="48"/>
      <c r="G49" s="48"/>
      <c r="H49" s="48"/>
      <c r="I49" s="48"/>
      <c r="J49" s="48"/>
    </row>
    <row r="50" spans="2:10" x14ac:dyDescent="0.25">
      <c r="B50" s="48"/>
      <c r="C50" s="48"/>
      <c r="D50" s="48"/>
      <c r="E50" s="48"/>
      <c r="F50" s="48"/>
      <c r="G50" s="48"/>
      <c r="H50" s="48"/>
      <c r="I50" s="48"/>
      <c r="J50" s="48"/>
    </row>
    <row r="51" spans="2:10" x14ac:dyDescent="0.25">
      <c r="B51" s="48"/>
      <c r="C51" s="48"/>
      <c r="D51" s="48"/>
      <c r="E51" s="48"/>
      <c r="F51" s="48"/>
      <c r="G51" s="48"/>
      <c r="H51" s="48"/>
      <c r="I51" s="48"/>
      <c r="J51" s="48"/>
    </row>
    <row r="52" spans="2:10" x14ac:dyDescent="0.25">
      <c r="B52" s="48"/>
      <c r="C52" s="48"/>
      <c r="D52" s="48"/>
      <c r="E52" s="48"/>
      <c r="F52" s="48"/>
      <c r="G52" s="48"/>
      <c r="H52" s="48"/>
      <c r="I52" s="48"/>
      <c r="J52" s="48"/>
    </row>
    <row r="53" spans="2:10" x14ac:dyDescent="0.25">
      <c r="B53" s="48"/>
      <c r="C53" s="48"/>
      <c r="D53" s="48"/>
      <c r="E53" s="48"/>
      <c r="F53" s="48"/>
      <c r="G53" s="48"/>
      <c r="H53" s="48"/>
      <c r="I53" s="48"/>
      <c r="J53" s="48"/>
    </row>
    <row r="54" spans="2:10" x14ac:dyDescent="0.25">
      <c r="B54" s="48"/>
      <c r="C54" s="48"/>
      <c r="D54" s="48"/>
      <c r="E54" s="48"/>
      <c r="F54" s="48"/>
      <c r="G54" s="48"/>
      <c r="H54" s="48"/>
      <c r="I54" s="48"/>
      <c r="J54" s="48"/>
    </row>
    <row r="55" spans="2:10" x14ac:dyDescent="0.25">
      <c r="B55" s="48"/>
      <c r="C55" s="48"/>
      <c r="D55" s="48"/>
      <c r="E55" s="48"/>
      <c r="F55" s="48"/>
      <c r="G55" s="48"/>
      <c r="H55" s="48"/>
      <c r="I55" s="48"/>
      <c r="J55" s="48"/>
    </row>
    <row r="56" spans="2:10" x14ac:dyDescent="0.25">
      <c r="B56" s="48"/>
      <c r="C56" s="48"/>
      <c r="D56" s="48"/>
      <c r="E56" s="48"/>
      <c r="F56" s="48"/>
      <c r="G56" s="48"/>
      <c r="H56" s="48"/>
      <c r="I56" s="48"/>
      <c r="J56" s="48"/>
    </row>
    <row r="57" spans="2:10" x14ac:dyDescent="0.25">
      <c r="B57" s="48"/>
      <c r="C57" s="48"/>
      <c r="D57" s="48"/>
      <c r="E57" s="48"/>
      <c r="F57" s="48"/>
      <c r="G57" s="48"/>
      <c r="H57" s="48"/>
      <c r="I57" s="48"/>
      <c r="J57" s="48"/>
    </row>
    <row r="58" spans="2:10" x14ac:dyDescent="0.25">
      <c r="B58" s="48"/>
      <c r="C58" s="48"/>
      <c r="D58" s="48"/>
      <c r="E58" s="48"/>
      <c r="F58" s="48"/>
      <c r="G58" s="48"/>
      <c r="H58" s="48"/>
      <c r="I58" s="48"/>
      <c r="J58" s="48"/>
    </row>
    <row r="59" spans="2:10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x14ac:dyDescent="0.25">
      <c r="B60" s="48"/>
      <c r="C60" s="48"/>
      <c r="D60" s="48"/>
      <c r="E60" s="48"/>
      <c r="F60" s="48"/>
      <c r="G60" s="48"/>
      <c r="H60" s="48"/>
      <c r="I60" s="48"/>
      <c r="J60" s="48"/>
    </row>
    <row r="61" spans="2:10" x14ac:dyDescent="0.25">
      <c r="B61" s="48"/>
      <c r="C61" s="48"/>
      <c r="D61" s="48"/>
      <c r="E61" s="48"/>
      <c r="F61" s="48"/>
      <c r="G61" s="48"/>
      <c r="H61" s="48"/>
      <c r="I61" s="48"/>
      <c r="J61" s="48"/>
    </row>
    <row r="62" spans="2:10" x14ac:dyDescent="0.25">
      <c r="B62" s="48"/>
      <c r="C62" s="48"/>
      <c r="D62" s="48"/>
      <c r="E62" s="48"/>
      <c r="F62" s="48"/>
      <c r="G62" s="48"/>
      <c r="H62" s="48"/>
      <c r="I62" s="48"/>
      <c r="J62" s="48"/>
    </row>
    <row r="63" spans="2:10" x14ac:dyDescent="0.25">
      <c r="B63" s="48"/>
      <c r="C63" s="48"/>
      <c r="D63" s="48"/>
      <c r="E63" s="48"/>
      <c r="F63" s="48"/>
      <c r="G63" s="48"/>
      <c r="H63" s="48"/>
      <c r="I63" s="48"/>
      <c r="J63" s="48"/>
    </row>
    <row r="64" spans="2:10" x14ac:dyDescent="0.25">
      <c r="B64" s="48"/>
      <c r="C64" s="48"/>
      <c r="D64" s="48"/>
      <c r="E64" s="48"/>
      <c r="F64" s="48"/>
      <c r="G64" s="48"/>
      <c r="H64" s="48"/>
      <c r="I64" s="48"/>
      <c r="J64" s="48"/>
    </row>
    <row r="65" spans="2:10" x14ac:dyDescent="0.25">
      <c r="B65" s="48"/>
      <c r="C65" s="48"/>
      <c r="D65" s="48"/>
      <c r="E65" s="48"/>
      <c r="F65" s="48"/>
      <c r="G65" s="48"/>
      <c r="H65" s="48"/>
      <c r="I65" s="48"/>
      <c r="J65" s="48"/>
    </row>
    <row r="66" spans="2:10" x14ac:dyDescent="0.25">
      <c r="B66" s="48"/>
      <c r="C66" s="48"/>
      <c r="D66" s="48"/>
      <c r="E66" s="48"/>
      <c r="F66" s="48"/>
      <c r="G66" s="48"/>
      <c r="H66" s="48"/>
      <c r="I66" s="48"/>
      <c r="J66" s="48"/>
    </row>
    <row r="67" spans="2:10" x14ac:dyDescent="0.25">
      <c r="B67" s="48"/>
      <c r="C67" s="48"/>
      <c r="D67" s="48"/>
      <c r="E67" s="48"/>
      <c r="F67" s="48"/>
      <c r="G67" s="48"/>
      <c r="H67" s="48"/>
      <c r="I67" s="48"/>
      <c r="J67" s="48"/>
    </row>
    <row r="68" spans="2:10" x14ac:dyDescent="0.25">
      <c r="B68" s="48"/>
      <c r="C68" s="48"/>
      <c r="D68" s="48"/>
      <c r="E68" s="48"/>
      <c r="F68" s="48"/>
      <c r="G68" s="48"/>
      <c r="H68" s="48"/>
      <c r="I68" s="48"/>
      <c r="J68" s="48"/>
    </row>
    <row r="69" spans="2:10" x14ac:dyDescent="0.25">
      <c r="B69" s="48"/>
      <c r="C69" s="48"/>
      <c r="D69" s="48"/>
      <c r="E69" s="48"/>
      <c r="F69" s="48"/>
      <c r="G69" s="48"/>
      <c r="H69" s="48"/>
      <c r="I69" s="48"/>
      <c r="J69" s="48"/>
    </row>
    <row r="70" spans="2:10" x14ac:dyDescent="0.25">
      <c r="B70" s="48"/>
      <c r="C70" s="48"/>
      <c r="D70" s="48"/>
      <c r="E70" s="48"/>
      <c r="F70" s="48"/>
      <c r="G70" s="48"/>
      <c r="H70" s="48"/>
      <c r="I70" s="48"/>
      <c r="J70" s="48"/>
    </row>
    <row r="71" spans="2:10" x14ac:dyDescent="0.25">
      <c r="B71" s="48"/>
      <c r="C71" s="48"/>
      <c r="D71" s="48"/>
      <c r="E71" s="48"/>
      <c r="F71" s="48"/>
      <c r="G71" s="48"/>
      <c r="H71" s="48"/>
      <c r="I71" s="48"/>
      <c r="J71" s="48"/>
    </row>
    <row r="72" spans="2:10" x14ac:dyDescent="0.25">
      <c r="B72" s="48"/>
      <c r="C72" s="48"/>
      <c r="D72" s="48"/>
      <c r="E72" s="48"/>
      <c r="F72" s="48"/>
      <c r="G72" s="48"/>
      <c r="H72" s="48"/>
      <c r="I72" s="48"/>
      <c r="J72" s="48"/>
    </row>
    <row r="73" spans="2:10" x14ac:dyDescent="0.25">
      <c r="B73" s="48"/>
      <c r="C73" s="48"/>
      <c r="D73" s="48"/>
      <c r="E73" s="48"/>
      <c r="F73" s="48"/>
      <c r="G73" s="48"/>
      <c r="H73" s="48"/>
      <c r="I73" s="48"/>
      <c r="J73" s="48"/>
    </row>
    <row r="74" spans="2:10" x14ac:dyDescent="0.25">
      <c r="B74" s="48"/>
      <c r="C74" s="48"/>
      <c r="D74" s="48"/>
      <c r="E74" s="48"/>
      <c r="F74" s="48"/>
      <c r="G74" s="48"/>
      <c r="H74" s="48"/>
      <c r="I74" s="48"/>
      <c r="J74" s="48"/>
    </row>
    <row r="75" spans="2:10" x14ac:dyDescent="0.25">
      <c r="B75" s="48"/>
      <c r="C75" s="48"/>
      <c r="D75" s="48"/>
      <c r="E75" s="48"/>
      <c r="F75" s="48"/>
      <c r="G75" s="48"/>
      <c r="H75" s="48"/>
      <c r="I75" s="48"/>
      <c r="J75" s="48"/>
    </row>
    <row r="76" spans="2:10" x14ac:dyDescent="0.25">
      <c r="B76" s="48"/>
      <c r="C76" s="48"/>
      <c r="D76" s="48"/>
      <c r="E76" s="48"/>
      <c r="F76" s="48"/>
      <c r="G76" s="48"/>
      <c r="H76" s="48"/>
      <c r="I76" s="48"/>
      <c r="J76" s="48"/>
    </row>
    <row r="77" spans="2:10" x14ac:dyDescent="0.25">
      <c r="B77" s="48"/>
      <c r="C77" s="48"/>
      <c r="D77" s="48"/>
      <c r="E77" s="48"/>
      <c r="F77" s="48"/>
      <c r="G77" s="48"/>
      <c r="H77" s="48"/>
      <c r="I77" s="48"/>
      <c r="J77" s="48"/>
    </row>
    <row r="78" spans="2:10" x14ac:dyDescent="0.25">
      <c r="B78" s="48"/>
      <c r="C78" s="48"/>
      <c r="D78" s="48"/>
      <c r="E78" s="48"/>
      <c r="F78" s="48"/>
      <c r="G78" s="48"/>
      <c r="H78" s="48"/>
      <c r="I78" s="48"/>
      <c r="J78" s="48"/>
    </row>
    <row r="79" spans="2:10" x14ac:dyDescent="0.25">
      <c r="B79" s="48"/>
      <c r="C79" s="48"/>
      <c r="D79" s="48"/>
      <c r="E79" s="48"/>
      <c r="F79" s="48"/>
      <c r="G79" s="48"/>
      <c r="H79" s="48"/>
      <c r="I79" s="48"/>
      <c r="J79" s="48"/>
    </row>
    <row r="80" spans="2:10" x14ac:dyDescent="0.25">
      <c r="B80" s="48"/>
      <c r="C80" s="48"/>
      <c r="D80" s="48"/>
      <c r="E80" s="48"/>
      <c r="F80" s="48"/>
      <c r="G80" s="48"/>
      <c r="H80" s="48"/>
      <c r="I80" s="48"/>
      <c r="J80" s="48"/>
    </row>
    <row r="81" spans="2:10" x14ac:dyDescent="0.25">
      <c r="B81" s="48"/>
      <c r="C81" s="48"/>
      <c r="D81" s="48"/>
      <c r="E81" s="48"/>
      <c r="F81" s="48"/>
      <c r="G81" s="48"/>
      <c r="H81" s="48"/>
      <c r="I81" s="48"/>
      <c r="J81" s="48"/>
    </row>
    <row r="82" spans="2:10" x14ac:dyDescent="0.25">
      <c r="B82" s="48"/>
      <c r="C82" s="48"/>
      <c r="D82" s="48"/>
      <c r="E82" s="48"/>
      <c r="F82" s="48"/>
      <c r="G82" s="48"/>
      <c r="H82" s="48"/>
      <c r="I82" s="48"/>
      <c r="J82" s="48"/>
    </row>
    <row r="83" spans="2:10" x14ac:dyDescent="0.25">
      <c r="B83" s="48"/>
      <c r="C83" s="48"/>
      <c r="D83" s="48"/>
      <c r="E83" s="48"/>
      <c r="F83" s="48"/>
      <c r="G83" s="48"/>
      <c r="H83" s="48"/>
      <c r="I83" s="48"/>
      <c r="J83" s="48"/>
    </row>
    <row r="84" spans="2:10" x14ac:dyDescent="0.25">
      <c r="B84" s="48"/>
      <c r="C84" s="48"/>
      <c r="D84" s="48"/>
      <c r="E84" s="48"/>
      <c r="F84" s="48"/>
      <c r="G84" s="48"/>
      <c r="H84" s="48"/>
      <c r="I84" s="48"/>
      <c r="J84" s="48"/>
    </row>
    <row r="85" spans="2:10" x14ac:dyDescent="0.25">
      <c r="B85" s="48"/>
      <c r="C85" s="48"/>
      <c r="D85" s="48"/>
      <c r="E85" s="48"/>
      <c r="F85" s="48"/>
      <c r="G85" s="48"/>
      <c r="H85" s="48"/>
      <c r="I85" s="48"/>
      <c r="J85" s="48"/>
    </row>
    <row r="86" spans="2:10" x14ac:dyDescent="0.25">
      <c r="B86" s="48"/>
      <c r="C86" s="48"/>
      <c r="D86" s="48"/>
      <c r="E86" s="48"/>
      <c r="F86" s="48"/>
      <c r="G86" s="48"/>
      <c r="H86" s="48"/>
      <c r="I86" s="48"/>
      <c r="J86" s="48"/>
    </row>
    <row r="87" spans="2:10" x14ac:dyDescent="0.25">
      <c r="B87" s="48"/>
      <c r="C87" s="48"/>
      <c r="D87" s="48"/>
      <c r="E87" s="48"/>
      <c r="F87" s="48"/>
      <c r="G87" s="48"/>
      <c r="H87" s="48"/>
      <c r="I87" s="48"/>
      <c r="J87" s="48"/>
    </row>
    <row r="88" spans="2:10" x14ac:dyDescent="0.25">
      <c r="B88" s="48"/>
      <c r="C88" s="48"/>
      <c r="D88" s="48"/>
      <c r="E88" s="48"/>
      <c r="F88" s="48"/>
      <c r="G88" s="48"/>
      <c r="H88" s="48"/>
      <c r="I88" s="48"/>
      <c r="J88" s="48"/>
    </row>
    <row r="89" spans="2:10" x14ac:dyDescent="0.25">
      <c r="B89" s="48"/>
      <c r="C89" s="48"/>
      <c r="D89" s="48"/>
      <c r="E89" s="48"/>
      <c r="F89" s="48"/>
      <c r="G89" s="48"/>
      <c r="H89" s="48"/>
      <c r="I89" s="48"/>
      <c r="J89" s="48"/>
    </row>
    <row r="90" spans="2:10" x14ac:dyDescent="0.25">
      <c r="B90" s="48"/>
      <c r="C90" s="48"/>
      <c r="D90" s="48"/>
      <c r="E90" s="48"/>
      <c r="F90" s="48"/>
      <c r="G90" s="48"/>
      <c r="H90" s="48"/>
      <c r="I90" s="48"/>
      <c r="J90" s="48"/>
    </row>
    <row r="91" spans="2:10" x14ac:dyDescent="0.25">
      <c r="B91" s="48"/>
      <c r="C91" s="48"/>
      <c r="D91" s="48"/>
      <c r="E91" s="48"/>
      <c r="F91" s="48"/>
      <c r="G91" s="48"/>
      <c r="H91" s="48"/>
      <c r="I91" s="48"/>
      <c r="J91" s="48"/>
    </row>
    <row r="92" spans="2:10" x14ac:dyDescent="0.25">
      <c r="B92" s="48"/>
      <c r="C92" s="48"/>
      <c r="D92" s="48"/>
      <c r="E92" s="48"/>
      <c r="F92" s="48"/>
      <c r="G92" s="48"/>
      <c r="H92" s="48"/>
      <c r="I92" s="48"/>
      <c r="J92" s="48"/>
    </row>
    <row r="93" spans="2:10" x14ac:dyDescent="0.25">
      <c r="B93" s="48"/>
      <c r="C93" s="48"/>
      <c r="D93" s="48"/>
      <c r="E93" s="48"/>
      <c r="F93" s="48"/>
      <c r="G93" s="48"/>
      <c r="H93" s="48"/>
      <c r="I93" s="48"/>
      <c r="J93" s="48"/>
    </row>
    <row r="94" spans="2:10" x14ac:dyDescent="0.25">
      <c r="B94" s="48"/>
      <c r="C94" s="48"/>
      <c r="D94" s="48"/>
      <c r="E94" s="48"/>
      <c r="F94" s="48"/>
      <c r="G94" s="48"/>
      <c r="H94" s="48"/>
      <c r="I94" s="48"/>
      <c r="J94" s="48"/>
    </row>
    <row r="95" spans="2:10" x14ac:dyDescent="0.25">
      <c r="B95" s="48"/>
      <c r="C95" s="48"/>
      <c r="D95" s="48"/>
      <c r="E95" s="48"/>
      <c r="F95" s="48"/>
      <c r="G95" s="48"/>
      <c r="H95" s="48"/>
      <c r="I95" s="48"/>
      <c r="J95" s="48"/>
    </row>
    <row r="96" spans="2:10" x14ac:dyDescent="0.25">
      <c r="B96" s="48"/>
      <c r="C96" s="48"/>
      <c r="D96" s="48"/>
      <c r="E96" s="48"/>
      <c r="F96" s="48"/>
      <c r="G96" s="48"/>
      <c r="H96" s="48"/>
      <c r="I96" s="48"/>
      <c r="J96" s="48"/>
    </row>
    <row r="97" spans="2:10" x14ac:dyDescent="0.25">
      <c r="B97" s="48"/>
      <c r="C97" s="48"/>
      <c r="D97" s="48"/>
      <c r="E97" s="48"/>
      <c r="F97" s="48"/>
      <c r="G97" s="48"/>
      <c r="H97" s="48"/>
      <c r="I97" s="48"/>
      <c r="J97" s="48"/>
    </row>
    <row r="98" spans="2:10" x14ac:dyDescent="0.25">
      <c r="B98" s="48"/>
      <c r="C98" s="48"/>
      <c r="D98" s="48"/>
      <c r="E98" s="48"/>
      <c r="F98" s="48"/>
      <c r="G98" s="48"/>
      <c r="H98" s="48"/>
      <c r="I98" s="48"/>
      <c r="J98" s="48"/>
    </row>
    <row r="99" spans="2:10" x14ac:dyDescent="0.25">
      <c r="B99" s="48"/>
      <c r="C99" s="48"/>
      <c r="D99" s="48"/>
      <c r="E99" s="48"/>
      <c r="F99" s="48"/>
      <c r="G99" s="48"/>
      <c r="H99" s="48"/>
      <c r="I99" s="48"/>
      <c r="J99" s="48"/>
    </row>
    <row r="100" spans="2:10" x14ac:dyDescent="0.25">
      <c r="B100" s="48"/>
      <c r="C100" s="48"/>
      <c r="D100" s="48"/>
      <c r="E100" s="48"/>
      <c r="F100" s="48"/>
      <c r="G100" s="48"/>
      <c r="H100" s="48"/>
      <c r="I100" s="48"/>
      <c r="J100" s="48"/>
    </row>
    <row r="101" spans="2:10" x14ac:dyDescent="0.25">
      <c r="B101" s="48"/>
      <c r="C101" s="48"/>
      <c r="D101" s="48"/>
      <c r="E101" s="48"/>
      <c r="F101" s="48"/>
      <c r="G101" s="48"/>
      <c r="H101" s="48"/>
      <c r="I101" s="48"/>
      <c r="J101" s="48"/>
    </row>
    <row r="102" spans="2:10" x14ac:dyDescent="0.25">
      <c r="B102" s="48"/>
      <c r="C102" s="48"/>
      <c r="D102" s="48"/>
      <c r="E102" s="48"/>
      <c r="F102" s="48"/>
      <c r="G102" s="48"/>
      <c r="H102" s="48"/>
      <c r="I102" s="48"/>
      <c r="J102" s="48"/>
    </row>
    <row r="103" spans="2:10" x14ac:dyDescent="0.25">
      <c r="B103" s="48"/>
      <c r="C103" s="48"/>
      <c r="D103" s="48"/>
      <c r="E103" s="48"/>
      <c r="F103" s="48"/>
      <c r="G103" s="48"/>
      <c r="H103" s="48"/>
      <c r="I103" s="48"/>
      <c r="J103" s="48"/>
    </row>
  </sheetData>
  <sortState ref="K46:Q179">
    <sortCondition ref="K46:K179"/>
  </sortState>
  <mergeCells count="1">
    <mergeCell ref="H1:I1"/>
  </mergeCells>
  <conditionalFormatting sqref="B1">
    <cfRule type="cellIs" dxfId="51" priority="1" operator="equal">
      <formula>"Incomplete"</formula>
    </cfRule>
    <cfRule type="cellIs" dxfId="50" priority="2" operator="equal">
      <formula>"Flag for Review"</formula>
    </cfRule>
    <cfRule type="cellIs" dxfId="4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A103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2" width="16.7109375" style="22" customWidth="1"/>
    <col min="3" max="4" width="10.28515625" style="22" customWidth="1"/>
    <col min="5" max="6" width="11.7109375" style="22" customWidth="1"/>
    <col min="7" max="9" width="10.28515625" style="22" customWidth="1"/>
    <col min="10" max="10" width="10.7109375" style="22" customWidth="1"/>
    <col min="11" max="16384" width="9.140625" style="22"/>
  </cols>
  <sheetData>
    <row r="1" spans="1:27" x14ac:dyDescent="0.25">
      <c r="A1" s="7">
        <v>12</v>
      </c>
      <c r="B1" s="33" t="s">
        <v>12</v>
      </c>
      <c r="C1" s="21"/>
      <c r="D1" s="21"/>
      <c r="E1" s="21"/>
      <c r="F1" s="21"/>
      <c r="G1" s="21"/>
      <c r="H1" s="641" t="s">
        <v>24</v>
      </c>
      <c r="I1" s="644"/>
      <c r="K1" s="1" t="s">
        <v>183</v>
      </c>
      <c r="L1" s="362" t="s">
        <v>406</v>
      </c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1:27" x14ac:dyDescent="0.25">
      <c r="A2" s="23"/>
      <c r="B2" s="20"/>
      <c r="C2" s="20"/>
      <c r="D2" s="20"/>
      <c r="E2" s="20"/>
      <c r="F2" s="20"/>
      <c r="G2" s="20"/>
      <c r="H2" s="20"/>
      <c r="I2" s="24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</row>
    <row r="3" spans="1:27" x14ac:dyDescent="0.25">
      <c r="A3" s="8" t="s">
        <v>13</v>
      </c>
      <c r="B3" s="18" t="s">
        <v>556</v>
      </c>
      <c r="C3" s="18"/>
      <c r="D3" s="18"/>
      <c r="E3" s="18"/>
      <c r="F3" s="18"/>
      <c r="G3" s="18"/>
      <c r="H3" s="18"/>
      <c r="I3" s="19"/>
      <c r="J3" s="48"/>
      <c r="K3" s="101" t="s">
        <v>521</v>
      </c>
      <c r="L3" s="259" t="s">
        <v>205</v>
      </c>
      <c r="M3" s="405">
        <f>V23</f>
        <v>640</v>
      </c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</row>
    <row r="4" spans="1:27" ht="15.75" thickBot="1" x14ac:dyDescent="0.3">
      <c r="A4" s="9">
        <f>INDEX('Point Grid'!B:B,MATCH($A$1,'Point Grid'!A:A,0))</f>
        <v>2.5</v>
      </c>
      <c r="B4" s="18"/>
      <c r="C4" s="18"/>
      <c r="D4" s="18"/>
      <c r="E4" s="18"/>
      <c r="F4" s="18"/>
      <c r="G4" s="18"/>
      <c r="H4" s="18"/>
      <c r="I4" s="19"/>
      <c r="J4" s="48"/>
      <c r="K4" s="243"/>
      <c r="L4" s="243"/>
      <c r="M4" s="243"/>
      <c r="N4" s="243"/>
      <c r="O4" s="243"/>
      <c r="P4" s="101"/>
      <c r="Q4" s="243"/>
      <c r="R4" s="463" t="s">
        <v>522</v>
      </c>
      <c r="S4" s="463"/>
      <c r="T4" s="463"/>
      <c r="U4" s="243"/>
      <c r="V4" s="243"/>
      <c r="W4" s="101"/>
      <c r="X4" s="101"/>
      <c r="Y4" s="101"/>
      <c r="Z4" s="101"/>
      <c r="AA4" s="101"/>
    </row>
    <row r="5" spans="1:27" ht="15.75" thickBot="1" x14ac:dyDescent="0.3">
      <c r="A5" s="5"/>
      <c r="B5" s="139"/>
      <c r="C5" s="139"/>
      <c r="D5" s="139"/>
      <c r="E5" s="139"/>
      <c r="F5" s="139"/>
      <c r="G5" s="139"/>
      <c r="H5" s="139"/>
      <c r="I5" s="19"/>
      <c r="J5" s="48"/>
      <c r="K5" s="465" t="s">
        <v>524</v>
      </c>
      <c r="L5" s="464" t="s">
        <v>525</v>
      </c>
      <c r="M5" s="272"/>
      <c r="N5" s="272"/>
      <c r="O5" s="272"/>
      <c r="P5" s="466" t="s">
        <v>526</v>
      </c>
      <c r="Q5" s="272"/>
      <c r="R5" s="467" t="s">
        <v>49</v>
      </c>
      <c r="S5" s="468"/>
      <c r="T5" s="467" t="s">
        <v>527</v>
      </c>
      <c r="U5" s="272"/>
      <c r="V5" s="243"/>
      <c r="W5" s="101"/>
      <c r="X5" s="101"/>
      <c r="Y5" s="101"/>
      <c r="Z5" s="101"/>
      <c r="AA5" s="101"/>
    </row>
    <row r="6" spans="1:27" x14ac:dyDescent="0.25">
      <c r="A6" s="28"/>
      <c r="B6" s="202"/>
      <c r="C6" s="202"/>
      <c r="D6" s="202"/>
      <c r="E6" s="202"/>
      <c r="F6" s="202"/>
      <c r="G6" s="202"/>
      <c r="H6" s="202"/>
      <c r="I6" s="19"/>
      <c r="J6" s="101"/>
      <c r="K6" s="469" t="s">
        <v>206</v>
      </c>
      <c r="L6" s="246" t="s">
        <v>528</v>
      </c>
      <c r="M6" s="246"/>
      <c r="N6" s="246"/>
      <c r="O6" s="246"/>
      <c r="P6" s="470">
        <f>H8</f>
        <v>670</v>
      </c>
      <c r="Q6" s="246"/>
      <c r="R6" s="246"/>
      <c r="S6"/>
      <c r="T6" s="246">
        <f>P6</f>
        <v>670</v>
      </c>
      <c r="U6" s="246"/>
      <c r="V6" s="243"/>
      <c r="Z6" s="101"/>
      <c r="AA6" s="101"/>
    </row>
    <row r="7" spans="1:27" x14ac:dyDescent="0.25">
      <c r="A7" s="9"/>
      <c r="B7" s="491"/>
      <c r="C7" s="488" t="s">
        <v>523</v>
      </c>
      <c r="D7" s="116"/>
      <c r="E7" s="116"/>
      <c r="F7" s="117"/>
      <c r="G7" s="489" t="s">
        <v>105</v>
      </c>
      <c r="H7" s="490" t="s">
        <v>106</v>
      </c>
      <c r="I7" s="19"/>
      <c r="J7" s="243"/>
      <c r="K7" s="471" t="s">
        <v>530</v>
      </c>
      <c r="L7" s="246" t="str">
        <f t="shared" ref="L7:L22" si="0">C9</f>
        <v>NWP</v>
      </c>
      <c r="M7" s="246"/>
      <c r="N7" s="246"/>
      <c r="O7" s="246"/>
      <c r="P7" s="470"/>
      <c r="Q7" s="246"/>
      <c r="R7" s="246"/>
      <c r="S7" s="246"/>
      <c r="T7" s="246"/>
      <c r="U7" s="246"/>
      <c r="V7" s="243"/>
      <c r="Z7" s="243"/>
      <c r="AA7" s="101"/>
    </row>
    <row r="8" spans="1:27" x14ac:dyDescent="0.25">
      <c r="A8" s="38"/>
      <c r="B8" s="119" t="s">
        <v>27</v>
      </c>
      <c r="C8" s="120" t="s">
        <v>520</v>
      </c>
      <c r="D8" s="120"/>
      <c r="E8" s="120"/>
      <c r="F8" s="416"/>
      <c r="G8" s="120"/>
      <c r="H8" s="416">
        <v>670</v>
      </c>
      <c r="I8" s="19"/>
      <c r="J8" s="246"/>
      <c r="K8" s="472" t="s">
        <v>206</v>
      </c>
      <c r="L8" s="272" t="str">
        <f t="shared" si="0"/>
        <v>NEP</v>
      </c>
      <c r="M8" s="272"/>
      <c r="N8" s="272"/>
      <c r="O8" s="272"/>
      <c r="P8" s="473">
        <f>G10</f>
        <v>570</v>
      </c>
      <c r="Q8" s="272"/>
      <c r="R8" s="474">
        <f t="shared" ref="R8:R13" si="1">P8</f>
        <v>570</v>
      </c>
      <c r="S8" s="272"/>
      <c r="T8" s="272"/>
      <c r="U8" s="272"/>
      <c r="V8" s="243"/>
      <c r="Z8" s="243"/>
      <c r="AA8" s="101"/>
    </row>
    <row r="9" spans="1:27" x14ac:dyDescent="0.25">
      <c r="A9" s="38"/>
      <c r="B9" s="119" t="s">
        <v>28</v>
      </c>
      <c r="C9" s="120" t="s">
        <v>529</v>
      </c>
      <c r="D9" s="120"/>
      <c r="E9" s="120"/>
      <c r="F9" s="416"/>
      <c r="G9" s="120">
        <v>640</v>
      </c>
      <c r="H9" s="416">
        <v>490</v>
      </c>
      <c r="I9" s="19"/>
      <c r="J9" s="101"/>
      <c r="K9" s="475" t="s">
        <v>216</v>
      </c>
      <c r="L9" s="246" t="str">
        <f t="shared" si="0"/>
        <v>incurred losses</v>
      </c>
      <c r="M9" s="246"/>
      <c r="N9" s="246"/>
      <c r="O9" s="246"/>
      <c r="P9" s="470">
        <f>-G11</f>
        <v>-370</v>
      </c>
      <c r="Q9" s="246"/>
      <c r="R9" s="288">
        <f t="shared" si="1"/>
        <v>-370</v>
      </c>
      <c r="S9" s="246"/>
      <c r="T9" s="246"/>
      <c r="U9" s="246"/>
      <c r="V9" s="243"/>
      <c r="Z9" s="243"/>
      <c r="AA9" s="101"/>
    </row>
    <row r="10" spans="1:27" x14ac:dyDescent="0.25">
      <c r="A10" s="38"/>
      <c r="B10" s="492" t="s">
        <v>43</v>
      </c>
      <c r="C10" s="418" t="s">
        <v>531</v>
      </c>
      <c r="D10" s="418"/>
      <c r="E10" s="418"/>
      <c r="F10" s="419"/>
      <c r="G10" s="418">
        <v>570</v>
      </c>
      <c r="H10" s="419">
        <v>400</v>
      </c>
      <c r="I10" s="19"/>
      <c r="J10" s="101"/>
      <c r="K10" s="475" t="s">
        <v>216</v>
      </c>
      <c r="L10" s="246" t="str">
        <f t="shared" si="0"/>
        <v>LAE</v>
      </c>
      <c r="M10" s="246"/>
      <c r="N10" s="246"/>
      <c r="O10" s="246"/>
      <c r="P10" s="470">
        <f>-G12</f>
        <v>-100</v>
      </c>
      <c r="Q10" s="246"/>
      <c r="R10" s="288">
        <f t="shared" si="1"/>
        <v>-100</v>
      </c>
      <c r="S10" s="246"/>
      <c r="T10" s="246"/>
      <c r="U10" s="246"/>
      <c r="V10" s="243"/>
      <c r="Z10" s="243"/>
      <c r="AA10" s="101"/>
    </row>
    <row r="11" spans="1:27" x14ac:dyDescent="0.25">
      <c r="A11" s="38"/>
      <c r="B11" s="119" t="s">
        <v>30</v>
      </c>
      <c r="C11" s="120" t="s">
        <v>532</v>
      </c>
      <c r="D11" s="120"/>
      <c r="E11" s="120"/>
      <c r="F11" s="416"/>
      <c r="G11" s="120">
        <v>370</v>
      </c>
      <c r="H11" s="416">
        <v>230</v>
      </c>
      <c r="I11" s="19"/>
      <c r="J11" s="101"/>
      <c r="K11" s="201" t="s">
        <v>216</v>
      </c>
      <c r="L11" s="272" t="str">
        <f t="shared" si="0"/>
        <v>other U/W expenses</v>
      </c>
      <c r="M11" s="272"/>
      <c r="N11" s="272"/>
      <c r="O11" s="272"/>
      <c r="P11" s="473">
        <f>-G13</f>
        <v>-120</v>
      </c>
      <c r="Q11" s="272"/>
      <c r="R11" s="474">
        <f t="shared" si="1"/>
        <v>-120</v>
      </c>
      <c r="S11" s="272"/>
      <c r="T11" s="272"/>
      <c r="U11" s="272"/>
      <c r="V11" s="243"/>
      <c r="Z11" s="243"/>
      <c r="AA11" s="101"/>
    </row>
    <row r="12" spans="1:27" x14ac:dyDescent="0.25">
      <c r="A12" s="38"/>
      <c r="B12" s="119" t="s">
        <v>31</v>
      </c>
      <c r="C12" s="120" t="s">
        <v>75</v>
      </c>
      <c r="D12" s="120"/>
      <c r="E12" s="120"/>
      <c r="F12" s="416"/>
      <c r="G12" s="120">
        <v>100</v>
      </c>
      <c r="H12" s="416">
        <v>50</v>
      </c>
      <c r="I12" s="19"/>
      <c r="J12" s="101"/>
      <c r="K12" s="476" t="s">
        <v>206</v>
      </c>
      <c r="L12" s="246" t="str">
        <f t="shared" si="0"/>
        <v>net investment income earned</v>
      </c>
      <c r="M12" s="246"/>
      <c r="N12" s="246"/>
      <c r="O12" s="246"/>
      <c r="P12" s="470">
        <f>G14</f>
        <v>60</v>
      </c>
      <c r="Q12" s="246"/>
      <c r="R12" s="288">
        <f t="shared" si="1"/>
        <v>60</v>
      </c>
      <c r="S12" s="246"/>
      <c r="T12" s="246"/>
      <c r="U12" s="246"/>
      <c r="V12" s="243"/>
      <c r="Z12" s="243"/>
      <c r="AA12" s="101"/>
    </row>
    <row r="13" spans="1:27" x14ac:dyDescent="0.25">
      <c r="A13" s="38"/>
      <c r="B13" s="492" t="s">
        <v>32</v>
      </c>
      <c r="C13" s="418" t="s">
        <v>533</v>
      </c>
      <c r="D13" s="418"/>
      <c r="E13" s="418"/>
      <c r="F13" s="419"/>
      <c r="G13" s="418">
        <v>120</v>
      </c>
      <c r="H13" s="419">
        <v>110</v>
      </c>
      <c r="I13" s="19"/>
      <c r="J13" s="101"/>
      <c r="K13" s="476" t="s">
        <v>206</v>
      </c>
      <c r="L13" s="246" t="str">
        <f t="shared" si="0"/>
        <v>net realized capital gains less tax</v>
      </c>
      <c r="M13" s="246"/>
      <c r="N13" s="246"/>
      <c r="O13" s="246"/>
      <c r="P13" s="477">
        <f>G15</f>
        <v>10</v>
      </c>
      <c r="Q13" s="246"/>
      <c r="R13" s="260">
        <f t="shared" si="1"/>
        <v>10</v>
      </c>
      <c r="S13" s="246"/>
      <c r="T13" s="246"/>
      <c r="U13" s="246"/>
      <c r="V13" s="243"/>
      <c r="Z13" s="243"/>
      <c r="AA13" s="101"/>
    </row>
    <row r="14" spans="1:27" x14ac:dyDescent="0.25">
      <c r="A14" s="38"/>
      <c r="B14" s="119" t="s">
        <v>33</v>
      </c>
      <c r="C14" s="120" t="s">
        <v>534</v>
      </c>
      <c r="D14" s="120"/>
      <c r="E14" s="120"/>
      <c r="F14" s="416"/>
      <c r="G14" s="120">
        <v>60</v>
      </c>
      <c r="H14" s="416">
        <v>50</v>
      </c>
      <c r="I14" s="19"/>
      <c r="J14" s="101"/>
      <c r="K14" s="478" t="s">
        <v>539</v>
      </c>
      <c r="L14" s="345" t="str">
        <f t="shared" si="0"/>
        <v>net unrealized capital gains less tax</v>
      </c>
      <c r="M14" s="345"/>
      <c r="N14" s="345"/>
      <c r="O14" s="345"/>
      <c r="P14" s="479">
        <f>G16-H16</f>
        <v>-20</v>
      </c>
      <c r="Q14" s="345"/>
      <c r="R14" s="345"/>
      <c r="S14" s="345"/>
      <c r="T14" s="345">
        <f>P14</f>
        <v>-20</v>
      </c>
      <c r="U14" s="345"/>
      <c r="V14" s="243"/>
      <c r="Z14" s="243"/>
      <c r="AA14" s="101"/>
    </row>
    <row r="15" spans="1:27" x14ac:dyDescent="0.25">
      <c r="A15" s="38"/>
      <c r="B15" s="119" t="s">
        <v>535</v>
      </c>
      <c r="C15" s="120" t="s">
        <v>536</v>
      </c>
      <c r="D15" s="120"/>
      <c r="E15" s="120"/>
      <c r="F15" s="416"/>
      <c r="G15" s="120">
        <v>10</v>
      </c>
      <c r="H15" s="416">
        <v>10</v>
      </c>
      <c r="I15" s="19"/>
      <c r="J15" s="101"/>
      <c r="K15" s="472" t="s">
        <v>206</v>
      </c>
      <c r="L15" s="272" t="str">
        <f t="shared" si="0"/>
        <v>other income</v>
      </c>
      <c r="M15" s="272"/>
      <c r="N15" s="272"/>
      <c r="O15" s="272"/>
      <c r="P15" s="473">
        <f>G17</f>
        <v>10</v>
      </c>
      <c r="Q15" s="272"/>
      <c r="R15" s="474">
        <f>P15</f>
        <v>10</v>
      </c>
      <c r="S15" s="272"/>
      <c r="T15" s="272"/>
      <c r="U15" s="272"/>
      <c r="V15" s="243"/>
      <c r="Z15" s="243"/>
      <c r="AA15" s="101"/>
    </row>
    <row r="16" spans="1:27" x14ac:dyDescent="0.25">
      <c r="A16" s="38"/>
      <c r="B16" s="119" t="s">
        <v>537</v>
      </c>
      <c r="C16" s="120" t="s">
        <v>538</v>
      </c>
      <c r="D16" s="120"/>
      <c r="E16" s="120"/>
      <c r="F16" s="416"/>
      <c r="G16" s="120">
        <v>70</v>
      </c>
      <c r="H16" s="416">
        <v>90</v>
      </c>
      <c r="I16" s="19"/>
      <c r="J16" s="101"/>
      <c r="K16" s="475" t="s">
        <v>216</v>
      </c>
      <c r="L16" s="246" t="str">
        <f t="shared" si="0"/>
        <v>dividends to policyholders</v>
      </c>
      <c r="M16" s="246"/>
      <c r="N16" s="246"/>
      <c r="O16" s="246"/>
      <c r="P16" s="470">
        <f>-G18</f>
        <v>-10</v>
      </c>
      <c r="Q16" s="246"/>
      <c r="R16" s="288">
        <f>P16</f>
        <v>-10</v>
      </c>
      <c r="S16" s="246"/>
      <c r="T16" s="246"/>
      <c r="U16" s="246"/>
      <c r="V16" s="243"/>
      <c r="Z16" s="243"/>
      <c r="AA16" s="101"/>
    </row>
    <row r="17" spans="1:27" x14ac:dyDescent="0.25">
      <c r="A17" s="38"/>
      <c r="B17" s="492" t="s">
        <v>540</v>
      </c>
      <c r="C17" s="418" t="s">
        <v>541</v>
      </c>
      <c r="D17" s="418"/>
      <c r="E17" s="418"/>
      <c r="F17" s="419"/>
      <c r="G17" s="418">
        <v>10</v>
      </c>
      <c r="H17" s="419">
        <v>10</v>
      </c>
      <c r="I17" s="19"/>
      <c r="J17" s="101"/>
      <c r="K17" s="475" t="s">
        <v>216</v>
      </c>
      <c r="L17" s="246" t="str">
        <f t="shared" si="0"/>
        <v>dividends to stockholders</v>
      </c>
      <c r="M17" s="246"/>
      <c r="N17" s="246"/>
      <c r="O17" s="246"/>
      <c r="P17" s="470">
        <f>-G19</f>
        <v>-20</v>
      </c>
      <c r="Q17" s="246"/>
      <c r="R17" s="246"/>
      <c r="S17" s="246"/>
      <c r="T17" s="246">
        <f>P17</f>
        <v>-20</v>
      </c>
      <c r="U17" s="246"/>
      <c r="V17" s="243"/>
      <c r="Z17" s="243"/>
      <c r="AA17" s="101"/>
    </row>
    <row r="18" spans="1:27" x14ac:dyDescent="0.25">
      <c r="A18" s="38"/>
      <c r="B18" s="119" t="s">
        <v>542</v>
      </c>
      <c r="C18" s="120" t="s">
        <v>543</v>
      </c>
      <c r="D18" s="120"/>
      <c r="E18" s="120"/>
      <c r="F18" s="416"/>
      <c r="G18" s="120">
        <v>10</v>
      </c>
      <c r="H18" s="416">
        <v>10</v>
      </c>
      <c r="I18" s="19"/>
      <c r="J18" s="101"/>
      <c r="K18" s="475" t="s">
        <v>216</v>
      </c>
      <c r="L18" s="246" t="str">
        <f t="shared" si="0"/>
        <v>federal &amp; foreign taxes</v>
      </c>
      <c r="M18" s="246"/>
      <c r="N18" s="246"/>
      <c r="O18" s="246"/>
      <c r="P18" s="470">
        <f>-G20</f>
        <v>-10</v>
      </c>
      <c r="Q18" s="246"/>
      <c r="R18" s="288">
        <f>P18</f>
        <v>-10</v>
      </c>
      <c r="S18" s="246"/>
      <c r="T18" s="246"/>
      <c r="U18" s="246"/>
      <c r="V18" s="243"/>
      <c r="Z18" s="243"/>
      <c r="AA18" s="101"/>
    </row>
    <row r="19" spans="1:27" x14ac:dyDescent="0.25">
      <c r="A19" s="38"/>
      <c r="B19" s="119" t="s">
        <v>512</v>
      </c>
      <c r="C19" s="120" t="s">
        <v>544</v>
      </c>
      <c r="D19" s="120"/>
      <c r="E19" s="120"/>
      <c r="F19" s="416"/>
      <c r="G19" s="120">
        <v>20</v>
      </c>
      <c r="H19" s="416">
        <v>20</v>
      </c>
      <c r="I19" s="19"/>
      <c r="J19" s="101"/>
      <c r="K19" s="478" t="s">
        <v>539</v>
      </c>
      <c r="L19" s="345" t="str">
        <f t="shared" si="0"/>
        <v>net deferred income tax</v>
      </c>
      <c r="M19" s="345"/>
      <c r="N19" s="345"/>
      <c r="O19" s="345"/>
      <c r="P19" s="479">
        <f>G21-H21</f>
        <v>10</v>
      </c>
      <c r="Q19" s="345"/>
      <c r="R19" s="345"/>
      <c r="S19" s="345"/>
      <c r="T19" s="345">
        <f>P19</f>
        <v>10</v>
      </c>
      <c r="U19" s="345"/>
      <c r="V19" s="243"/>
      <c r="Z19" s="243"/>
      <c r="AA19" s="101"/>
    </row>
    <row r="20" spans="1:27" x14ac:dyDescent="0.25">
      <c r="A20" s="38"/>
      <c r="B20" s="119" t="s">
        <v>545</v>
      </c>
      <c r="C20" s="120" t="s">
        <v>546</v>
      </c>
      <c r="D20" s="120"/>
      <c r="E20" s="120"/>
      <c r="F20" s="416"/>
      <c r="G20" s="120">
        <v>10</v>
      </c>
      <c r="H20" s="416">
        <v>0</v>
      </c>
      <c r="I20" s="19"/>
      <c r="J20" s="101"/>
      <c r="K20" s="480" t="s">
        <v>550</v>
      </c>
      <c r="L20" s="481" t="str">
        <f t="shared" si="0"/>
        <v>provision for reinsurance</v>
      </c>
      <c r="M20" s="481"/>
      <c r="N20" s="481"/>
      <c r="O20" s="481"/>
      <c r="P20" s="482">
        <f>G22-H22</f>
        <v>0</v>
      </c>
      <c r="Q20" s="481"/>
      <c r="R20" s="481"/>
      <c r="S20" s="481"/>
      <c r="T20" s="483">
        <f>-P20</f>
        <v>0</v>
      </c>
      <c r="U20" s="481"/>
      <c r="V20" s="243"/>
      <c r="Z20" s="243"/>
      <c r="AA20" s="101"/>
    </row>
    <row r="21" spans="1:27" x14ac:dyDescent="0.25">
      <c r="A21" s="38"/>
      <c r="B21" s="119" t="s">
        <v>547</v>
      </c>
      <c r="C21" s="120" t="s">
        <v>548</v>
      </c>
      <c r="D21" s="120"/>
      <c r="E21" s="120"/>
      <c r="F21" s="416"/>
      <c r="G21" s="120">
        <v>30</v>
      </c>
      <c r="H21" s="416">
        <v>20</v>
      </c>
      <c r="I21" s="19"/>
      <c r="J21" s="101"/>
      <c r="K21" s="471" t="s">
        <v>530</v>
      </c>
      <c r="L21" s="246" t="str">
        <f t="shared" si="0"/>
        <v>total assets</v>
      </c>
      <c r="M21" s="246"/>
      <c r="N21" s="246"/>
      <c r="O21" s="246"/>
      <c r="P21" s="470"/>
      <c r="Q21" s="246"/>
      <c r="R21" s="246"/>
      <c r="S21" s="246"/>
      <c r="T21" s="246"/>
      <c r="U21" s="246"/>
      <c r="V21" s="243"/>
      <c r="Z21" s="243"/>
      <c r="AA21" s="101"/>
    </row>
    <row r="22" spans="1:27" x14ac:dyDescent="0.25">
      <c r="A22" s="38"/>
      <c r="B22" s="492" t="s">
        <v>513</v>
      </c>
      <c r="C22" s="418" t="s">
        <v>549</v>
      </c>
      <c r="D22" s="418"/>
      <c r="E22" s="418"/>
      <c r="F22" s="419"/>
      <c r="G22" s="418">
        <v>10</v>
      </c>
      <c r="H22" s="419">
        <v>10</v>
      </c>
      <c r="I22" s="19"/>
      <c r="J22" s="101"/>
      <c r="K22" s="480" t="s">
        <v>550</v>
      </c>
      <c r="L22" s="481" t="str">
        <f t="shared" si="0"/>
        <v>non-admitted assets</v>
      </c>
      <c r="M22" s="481"/>
      <c r="N22" s="481"/>
      <c r="O22" s="481"/>
      <c r="P22" s="479">
        <f>G24-H24</f>
        <v>40</v>
      </c>
      <c r="Q22" s="481"/>
      <c r="R22" s="481"/>
      <c r="S22" s="481"/>
      <c r="T22" s="483">
        <f>-P22</f>
        <v>-40</v>
      </c>
      <c r="U22" s="481"/>
      <c r="V22" s="243"/>
      <c r="Z22" s="243"/>
      <c r="AA22" s="101"/>
    </row>
    <row r="23" spans="1:27" x14ac:dyDescent="0.25">
      <c r="A23" s="38"/>
      <c r="B23" s="119" t="s">
        <v>82</v>
      </c>
      <c r="C23" s="120" t="s">
        <v>551</v>
      </c>
      <c r="D23" s="120"/>
      <c r="E23" s="120"/>
      <c r="F23" s="416"/>
      <c r="G23" s="120">
        <v>930</v>
      </c>
      <c r="H23" s="416">
        <v>830</v>
      </c>
      <c r="I23" s="19"/>
      <c r="J23" s="101"/>
      <c r="K23" s="246"/>
      <c r="L23" s="246"/>
      <c r="M23" s="246"/>
      <c r="N23" s="246"/>
      <c r="O23" s="246"/>
      <c r="P23" s="485">
        <f>SUM(P6:P22)</f>
        <v>720</v>
      </c>
      <c r="Q23" s="246"/>
      <c r="R23" s="267">
        <f>SUM(R6:R22)</f>
        <v>40</v>
      </c>
      <c r="S23" s="486" t="s">
        <v>206</v>
      </c>
      <c r="T23" s="267">
        <f>SUM(T6:T22)</f>
        <v>600</v>
      </c>
      <c r="U23" s="486" t="s">
        <v>205</v>
      </c>
      <c r="V23" s="487">
        <f>R23+T23</f>
        <v>640</v>
      </c>
      <c r="Z23" s="243"/>
      <c r="AA23" s="101"/>
    </row>
    <row r="24" spans="1:27" x14ac:dyDescent="0.25">
      <c r="A24" s="38"/>
      <c r="B24" s="492" t="s">
        <v>552</v>
      </c>
      <c r="C24" s="418" t="s">
        <v>553</v>
      </c>
      <c r="D24" s="418"/>
      <c r="E24" s="418"/>
      <c r="F24" s="419"/>
      <c r="G24" s="418">
        <v>120</v>
      </c>
      <c r="H24" s="419">
        <v>80</v>
      </c>
      <c r="I24" s="19"/>
      <c r="J24" s="101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Z24" s="243"/>
      <c r="AA24" s="101"/>
    </row>
    <row r="25" spans="1:27" x14ac:dyDescent="0.25">
      <c r="A25" s="28"/>
      <c r="B25" s="132"/>
      <c r="C25" s="132"/>
      <c r="D25" s="132"/>
      <c r="E25" s="132"/>
      <c r="F25" s="132"/>
      <c r="G25" s="132"/>
      <c r="H25" s="18"/>
      <c r="I25" s="19"/>
      <c r="J25" s="101"/>
      <c r="K25" s="246" t="s">
        <v>256</v>
      </c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Z25" s="243"/>
      <c r="AA25" s="101"/>
    </row>
    <row r="26" spans="1:27" ht="15.75" thickBot="1" x14ac:dyDescent="0.3">
      <c r="A26" s="146"/>
      <c r="B26" s="147"/>
      <c r="C26" s="148"/>
      <c r="D26" s="148"/>
      <c r="E26" s="148"/>
      <c r="F26" s="148"/>
      <c r="G26" s="148"/>
      <c r="H26" s="148"/>
      <c r="I26" s="50"/>
      <c r="J26" s="484"/>
      <c r="K26" s="246"/>
      <c r="L26" s="246" t="s">
        <v>49</v>
      </c>
      <c r="M26" s="246"/>
      <c r="N26" s="246"/>
      <c r="O26" s="246"/>
      <c r="P26" s="246"/>
      <c r="Q26" s="246"/>
      <c r="R26" s="246">
        <f>R23</f>
        <v>40</v>
      </c>
      <c r="S26" s="246"/>
      <c r="T26" s="246"/>
      <c r="U26" s="246"/>
      <c r="V26" s="246"/>
      <c r="Z26" s="246"/>
      <c r="AA26" s="101"/>
    </row>
    <row r="27" spans="1:27" x14ac:dyDescent="0.25">
      <c r="B27" s="48"/>
      <c r="C27" s="48"/>
      <c r="D27" s="48"/>
      <c r="E27" s="48"/>
      <c r="F27" s="48"/>
      <c r="G27" s="48"/>
      <c r="H27" s="48"/>
      <c r="I27" s="48"/>
      <c r="J27" s="484"/>
      <c r="K27" s="246"/>
      <c r="L27" s="246" t="s">
        <v>51</v>
      </c>
      <c r="M27" s="246"/>
      <c r="N27" s="246"/>
      <c r="O27" s="246"/>
      <c r="P27" s="246"/>
      <c r="Q27" s="246"/>
      <c r="R27" s="246">
        <f>SUM(T7:T22)</f>
        <v>-70</v>
      </c>
      <c r="S27" s="246"/>
      <c r="T27" s="246" t="s">
        <v>554</v>
      </c>
      <c r="U27" s="246"/>
      <c r="V27" s="246"/>
      <c r="Z27" s="246"/>
      <c r="AA27" s="101"/>
    </row>
    <row r="28" spans="1:27" x14ac:dyDescent="0.25">
      <c r="B28" s="48"/>
      <c r="C28" s="48"/>
      <c r="D28" s="48"/>
      <c r="E28" s="48"/>
      <c r="F28" s="48"/>
      <c r="G28" s="48"/>
      <c r="H28" s="48"/>
      <c r="I28" s="48"/>
      <c r="J28" s="484"/>
      <c r="K28" s="246"/>
      <c r="L28" s="254" t="s">
        <v>555</v>
      </c>
      <c r="M28" s="254"/>
      <c r="N28" s="254"/>
      <c r="O28" s="254"/>
      <c r="P28" s="254"/>
      <c r="Q28" s="246"/>
      <c r="R28" s="254">
        <f>SUM(R26:R27)</f>
        <v>-30</v>
      </c>
      <c r="S28" s="246"/>
      <c r="T28" s="246"/>
      <c r="U28" s="246"/>
      <c r="V28" s="246"/>
      <c r="Z28" s="246"/>
      <c r="AA28" s="101"/>
    </row>
    <row r="29" spans="1:27" x14ac:dyDescent="0.25">
      <c r="B29" s="48"/>
      <c r="C29" s="48"/>
      <c r="D29" s="48"/>
      <c r="E29" s="48"/>
      <c r="F29" s="48"/>
      <c r="G29" s="48"/>
      <c r="H29" s="48"/>
      <c r="I29" s="48"/>
      <c r="J29" s="484"/>
      <c r="K29" s="484"/>
      <c r="L29" s="484"/>
      <c r="M29" s="244"/>
      <c r="Z29" s="246"/>
      <c r="AA29" s="101"/>
    </row>
    <row r="30" spans="1:27" x14ac:dyDescent="0.25">
      <c r="B30" s="48"/>
      <c r="C30" s="48"/>
      <c r="D30" s="48"/>
      <c r="E30" s="48"/>
      <c r="F30" s="48"/>
      <c r="G30" s="48"/>
      <c r="H30" s="48"/>
      <c r="I30" s="48"/>
      <c r="J30" s="484"/>
      <c r="K30" s="484"/>
      <c r="L30" s="484"/>
      <c r="M30" s="244"/>
      <c r="Z30" s="246"/>
      <c r="AA30" s="101"/>
    </row>
    <row r="31" spans="1:27" x14ac:dyDescent="0.25">
      <c r="B31" s="48"/>
      <c r="C31" s="48"/>
      <c r="D31" s="48"/>
      <c r="E31" s="48"/>
      <c r="F31" s="48"/>
      <c r="G31" s="48"/>
      <c r="H31" s="48"/>
      <c r="I31" s="48"/>
      <c r="J31" s="484"/>
      <c r="K31" s="484"/>
      <c r="L31" s="484"/>
      <c r="M31" s="244"/>
      <c r="Z31" s="246"/>
      <c r="AA31" s="101"/>
    </row>
    <row r="32" spans="1:27" x14ac:dyDescent="0.25">
      <c r="B32" s="48"/>
      <c r="C32" s="48"/>
      <c r="D32" s="48"/>
      <c r="E32" s="48"/>
      <c r="F32" s="48"/>
      <c r="G32" s="48"/>
      <c r="H32" s="48"/>
      <c r="I32" s="48"/>
      <c r="J32" s="48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</row>
    <row r="33" spans="2:27" x14ac:dyDescent="0.25">
      <c r="B33" s="48"/>
      <c r="C33" s="48"/>
      <c r="D33" s="48"/>
      <c r="E33" s="48"/>
      <c r="F33" s="48"/>
      <c r="G33" s="48"/>
      <c r="H33" s="48"/>
      <c r="I33" s="48"/>
      <c r="J33" s="48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</row>
    <row r="34" spans="2:27" x14ac:dyDescent="0.25">
      <c r="B34" s="48"/>
      <c r="C34" s="48"/>
      <c r="D34" s="48"/>
      <c r="E34" s="48"/>
      <c r="F34" s="48"/>
      <c r="G34" s="48"/>
      <c r="H34" s="48"/>
      <c r="I34" s="48"/>
      <c r="J34" s="48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</row>
    <row r="35" spans="2:27" x14ac:dyDescent="0.25">
      <c r="B35" s="48"/>
      <c r="C35" s="48"/>
      <c r="D35" s="48"/>
      <c r="E35" s="48"/>
      <c r="F35" s="48"/>
      <c r="G35" s="48"/>
      <c r="H35" s="48"/>
      <c r="I35" s="48"/>
      <c r="J35" s="48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</row>
    <row r="36" spans="2:27" x14ac:dyDescent="0.25">
      <c r="B36" s="48"/>
      <c r="C36" s="48"/>
      <c r="D36" s="48"/>
      <c r="E36" s="48"/>
      <c r="F36" s="48"/>
      <c r="G36" s="48"/>
      <c r="H36" s="48"/>
      <c r="I36" s="48"/>
      <c r="J36" s="48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</row>
    <row r="37" spans="2:27" x14ac:dyDescent="0.25">
      <c r="B37" s="48"/>
      <c r="C37" s="48"/>
      <c r="D37" s="48"/>
      <c r="E37" s="48"/>
      <c r="F37" s="48"/>
      <c r="G37" s="48"/>
      <c r="H37" s="48"/>
      <c r="I37" s="48"/>
      <c r="J37" s="48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</row>
    <row r="38" spans="2:27" x14ac:dyDescent="0.25">
      <c r="B38" s="48"/>
      <c r="C38" s="48"/>
      <c r="D38" s="48"/>
      <c r="E38" s="48"/>
      <c r="F38" s="48"/>
      <c r="G38" s="48"/>
      <c r="H38" s="48"/>
      <c r="I38" s="48"/>
      <c r="J38" s="48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</row>
    <row r="39" spans="2:27" x14ac:dyDescent="0.25">
      <c r="B39" s="48"/>
      <c r="C39" s="48"/>
      <c r="D39" s="48"/>
      <c r="E39" s="48"/>
      <c r="F39" s="48"/>
      <c r="G39" s="48"/>
      <c r="H39" s="48"/>
      <c r="I39" s="48"/>
      <c r="J39" s="48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</row>
    <row r="40" spans="2:27" x14ac:dyDescent="0.25">
      <c r="B40" s="48"/>
      <c r="C40" s="48"/>
      <c r="D40" s="48"/>
      <c r="E40" s="48"/>
      <c r="F40" s="48"/>
      <c r="G40" s="48"/>
      <c r="H40" s="48"/>
      <c r="I40" s="48"/>
      <c r="J40" s="48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</row>
    <row r="41" spans="2:27" x14ac:dyDescent="0.25">
      <c r="B41" s="48"/>
      <c r="C41" s="48"/>
      <c r="D41" s="48"/>
      <c r="E41" s="48"/>
      <c r="F41" s="48"/>
      <c r="G41" s="48"/>
      <c r="H41" s="48"/>
      <c r="I41" s="48"/>
      <c r="J41" s="48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</row>
    <row r="42" spans="2:27" x14ac:dyDescent="0.25">
      <c r="B42" s="48"/>
      <c r="C42" s="48"/>
      <c r="D42" s="48"/>
      <c r="E42" s="48"/>
      <c r="F42" s="48"/>
      <c r="G42" s="48"/>
      <c r="H42" s="48"/>
      <c r="I42" s="48"/>
      <c r="J42" s="48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</row>
    <row r="43" spans="2:27" x14ac:dyDescent="0.25">
      <c r="B43" s="48"/>
      <c r="C43" s="48"/>
      <c r="D43" s="48"/>
      <c r="E43" s="48"/>
      <c r="F43" s="48"/>
      <c r="G43" s="48"/>
      <c r="H43" s="48"/>
      <c r="I43" s="48"/>
      <c r="J43" s="48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</row>
    <row r="44" spans="2:27" x14ac:dyDescent="0.25">
      <c r="B44" s="48"/>
      <c r="C44" s="48"/>
      <c r="D44" s="48"/>
      <c r="E44" s="48"/>
      <c r="F44" s="48"/>
      <c r="G44" s="48"/>
      <c r="H44" s="48"/>
      <c r="I44" s="48"/>
      <c r="J44" s="48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</row>
    <row r="45" spans="2:27" x14ac:dyDescent="0.25">
      <c r="B45" s="48"/>
      <c r="C45" s="48"/>
      <c r="D45" s="48"/>
      <c r="E45" s="48"/>
      <c r="F45" s="48"/>
      <c r="G45" s="48"/>
      <c r="H45" s="48"/>
      <c r="I45" s="48"/>
      <c r="J45" s="48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2:27" x14ac:dyDescent="0.25">
      <c r="B46" s="48"/>
      <c r="C46" s="48"/>
      <c r="D46" s="48"/>
      <c r="E46" s="48"/>
      <c r="F46" s="48"/>
      <c r="G46" s="48"/>
      <c r="H46" s="48"/>
      <c r="I46" s="48"/>
      <c r="J46" s="48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2:27" x14ac:dyDescent="0.25">
      <c r="B47" s="48"/>
      <c r="C47" s="48"/>
      <c r="D47" s="48"/>
      <c r="E47" s="48"/>
      <c r="F47" s="48"/>
      <c r="G47" s="48"/>
      <c r="H47" s="48"/>
      <c r="I47" s="48"/>
      <c r="J47" s="48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</row>
    <row r="48" spans="2:27" x14ac:dyDescent="0.25">
      <c r="B48" s="48"/>
      <c r="C48" s="48"/>
      <c r="D48" s="48"/>
      <c r="E48" s="48"/>
      <c r="F48" s="48"/>
      <c r="G48" s="48"/>
      <c r="H48" s="48"/>
      <c r="I48" s="48"/>
      <c r="J48" s="48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</row>
    <row r="49" spans="2:27" x14ac:dyDescent="0.25">
      <c r="B49" s="48"/>
      <c r="C49" s="48"/>
      <c r="D49" s="48"/>
      <c r="E49" s="48"/>
      <c r="F49" s="48"/>
      <c r="G49" s="48"/>
      <c r="H49" s="48"/>
      <c r="I49" s="48"/>
      <c r="J49" s="48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</row>
    <row r="50" spans="2:27" x14ac:dyDescent="0.25">
      <c r="B50" s="48"/>
      <c r="C50" s="48"/>
      <c r="D50" s="48"/>
      <c r="E50" s="48"/>
      <c r="F50" s="48"/>
      <c r="G50" s="48"/>
      <c r="H50" s="48"/>
      <c r="I50" s="48"/>
      <c r="J50" s="48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</row>
    <row r="51" spans="2:27" x14ac:dyDescent="0.25">
      <c r="B51" s="48"/>
      <c r="C51" s="48"/>
      <c r="D51" s="48"/>
      <c r="E51" s="48"/>
      <c r="F51" s="48"/>
      <c r="G51" s="48"/>
      <c r="H51" s="48"/>
      <c r="I51" s="48"/>
      <c r="J51" s="48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</row>
    <row r="52" spans="2:27" x14ac:dyDescent="0.25">
      <c r="B52" s="48"/>
      <c r="C52" s="48"/>
      <c r="D52" s="48"/>
      <c r="E52" s="48"/>
      <c r="F52" s="48"/>
      <c r="G52" s="48"/>
      <c r="H52" s="48"/>
      <c r="I52" s="48"/>
      <c r="J52" s="48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</row>
    <row r="53" spans="2:27" x14ac:dyDescent="0.25">
      <c r="B53" s="48"/>
      <c r="C53" s="48"/>
      <c r="D53" s="48"/>
      <c r="E53" s="48"/>
      <c r="F53" s="48"/>
      <c r="G53" s="48"/>
      <c r="H53" s="48"/>
      <c r="I53" s="48"/>
      <c r="J53" s="48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</row>
    <row r="54" spans="2:27" x14ac:dyDescent="0.25">
      <c r="B54" s="48"/>
      <c r="C54" s="48"/>
      <c r="D54" s="48"/>
      <c r="E54" s="48"/>
      <c r="F54" s="48"/>
      <c r="G54" s="48"/>
      <c r="H54" s="48"/>
      <c r="I54" s="48"/>
      <c r="J54" s="48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</row>
    <row r="55" spans="2:27" x14ac:dyDescent="0.25">
      <c r="B55" s="48"/>
      <c r="C55" s="48"/>
      <c r="D55" s="48"/>
      <c r="E55" s="48"/>
      <c r="F55" s="48"/>
      <c r="G55" s="48"/>
      <c r="H55" s="48"/>
      <c r="I55" s="48"/>
      <c r="J55" s="48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</row>
    <row r="56" spans="2:27" x14ac:dyDescent="0.25">
      <c r="B56" s="48"/>
      <c r="C56" s="48"/>
      <c r="D56" s="48"/>
      <c r="E56" s="48"/>
      <c r="F56" s="48"/>
      <c r="G56" s="48"/>
      <c r="H56" s="48"/>
      <c r="I56" s="48"/>
      <c r="J56" s="48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</row>
    <row r="57" spans="2:27" x14ac:dyDescent="0.25">
      <c r="J57" s="48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</row>
    <row r="58" spans="2:27" x14ac:dyDescent="0.25">
      <c r="J58" s="48"/>
    </row>
    <row r="59" spans="2:27" x14ac:dyDescent="0.25">
      <c r="J59" s="48"/>
    </row>
    <row r="60" spans="2:27" x14ac:dyDescent="0.25">
      <c r="J60" s="48"/>
    </row>
    <row r="61" spans="2:27" x14ac:dyDescent="0.25">
      <c r="J61" s="48"/>
    </row>
    <row r="62" spans="2:27" x14ac:dyDescent="0.25">
      <c r="J62" s="48"/>
    </row>
    <row r="63" spans="2:27" x14ac:dyDescent="0.25">
      <c r="J63" s="48"/>
    </row>
    <row r="64" spans="2:27" x14ac:dyDescent="0.25">
      <c r="J64" s="48"/>
    </row>
    <row r="65" spans="2:10" x14ac:dyDescent="0.25">
      <c r="J65" s="48"/>
    </row>
    <row r="66" spans="2:10" x14ac:dyDescent="0.25">
      <c r="J66" s="48"/>
    </row>
    <row r="67" spans="2:10" x14ac:dyDescent="0.25">
      <c r="J67" s="48"/>
    </row>
    <row r="68" spans="2:10" x14ac:dyDescent="0.25">
      <c r="J68" s="48"/>
    </row>
    <row r="69" spans="2:10" x14ac:dyDescent="0.25">
      <c r="J69" s="48"/>
    </row>
    <row r="70" spans="2:10" x14ac:dyDescent="0.25">
      <c r="J70" s="48"/>
    </row>
    <row r="71" spans="2:10" x14ac:dyDescent="0.25">
      <c r="J71" s="48"/>
    </row>
    <row r="72" spans="2:10" x14ac:dyDescent="0.25">
      <c r="J72" s="48"/>
    </row>
    <row r="73" spans="2:10" x14ac:dyDescent="0.25">
      <c r="J73" s="48"/>
    </row>
    <row r="74" spans="2:10" x14ac:dyDescent="0.25">
      <c r="J74" s="48"/>
    </row>
    <row r="75" spans="2:10" x14ac:dyDescent="0.25">
      <c r="J75" s="48"/>
    </row>
    <row r="76" spans="2:10" x14ac:dyDescent="0.25">
      <c r="J76" s="48"/>
    </row>
    <row r="77" spans="2:10" x14ac:dyDescent="0.25">
      <c r="J77" s="48"/>
    </row>
    <row r="78" spans="2:10" x14ac:dyDescent="0.25">
      <c r="J78" s="48"/>
    </row>
    <row r="79" spans="2:10" x14ac:dyDescent="0.25">
      <c r="B79" s="48"/>
      <c r="C79" s="48"/>
      <c r="D79" s="48"/>
      <c r="E79" s="48"/>
      <c r="F79" s="48"/>
      <c r="G79" s="48"/>
      <c r="H79" s="48"/>
      <c r="I79" s="48"/>
      <c r="J79" s="48"/>
    </row>
    <row r="80" spans="2:10" x14ac:dyDescent="0.25">
      <c r="B80" s="48"/>
      <c r="C80" s="48"/>
      <c r="D80" s="48"/>
      <c r="E80" s="48"/>
      <c r="F80" s="48"/>
      <c r="G80" s="48"/>
      <c r="H80" s="48"/>
      <c r="I80" s="48"/>
      <c r="J80" s="48"/>
    </row>
    <row r="81" spans="2:10" x14ac:dyDescent="0.25">
      <c r="B81" s="48"/>
      <c r="C81" s="48"/>
      <c r="D81" s="48"/>
      <c r="E81" s="48"/>
      <c r="F81" s="48"/>
      <c r="G81" s="48"/>
      <c r="H81" s="48"/>
      <c r="I81" s="48"/>
      <c r="J81" s="48"/>
    </row>
    <row r="82" spans="2:10" x14ac:dyDescent="0.25">
      <c r="B82" s="48"/>
      <c r="C82" s="48"/>
      <c r="D82" s="48"/>
      <c r="E82" s="48"/>
      <c r="F82" s="48"/>
      <c r="G82" s="48"/>
      <c r="H82" s="48"/>
      <c r="I82" s="48"/>
      <c r="J82" s="48"/>
    </row>
    <row r="83" spans="2:10" x14ac:dyDescent="0.25">
      <c r="B83" s="48"/>
      <c r="C83" s="48"/>
      <c r="D83" s="48"/>
      <c r="E83" s="48"/>
      <c r="F83" s="48"/>
      <c r="G83" s="48"/>
      <c r="H83" s="48"/>
      <c r="I83" s="48"/>
      <c r="J83" s="48"/>
    </row>
    <row r="84" spans="2:10" x14ac:dyDescent="0.25">
      <c r="B84" s="48"/>
      <c r="C84" s="48"/>
      <c r="D84" s="48"/>
      <c r="E84" s="48"/>
      <c r="F84" s="48"/>
      <c r="G84" s="48"/>
      <c r="H84" s="48"/>
      <c r="I84" s="48"/>
      <c r="J84" s="48"/>
    </row>
    <row r="85" spans="2:10" x14ac:dyDescent="0.25">
      <c r="B85" s="48"/>
      <c r="C85" s="48"/>
      <c r="D85" s="48"/>
      <c r="E85" s="48"/>
      <c r="F85" s="48"/>
      <c r="G85" s="48"/>
      <c r="H85" s="48"/>
      <c r="I85" s="48"/>
      <c r="J85" s="48"/>
    </row>
    <row r="86" spans="2:10" x14ac:dyDescent="0.25">
      <c r="B86" s="48"/>
      <c r="C86" s="48"/>
      <c r="D86" s="48"/>
      <c r="E86" s="48"/>
      <c r="F86" s="48"/>
      <c r="G86" s="48"/>
      <c r="H86" s="48"/>
      <c r="I86" s="48"/>
      <c r="J86" s="48"/>
    </row>
    <row r="87" spans="2:10" x14ac:dyDescent="0.25">
      <c r="B87" s="48"/>
      <c r="C87" s="48"/>
      <c r="D87" s="48"/>
      <c r="E87" s="48"/>
      <c r="F87" s="48"/>
      <c r="G87" s="48"/>
      <c r="H87" s="48"/>
      <c r="I87" s="48"/>
      <c r="J87" s="48"/>
    </row>
    <row r="88" spans="2:10" x14ac:dyDescent="0.25">
      <c r="B88" s="48"/>
      <c r="C88" s="48"/>
      <c r="D88" s="48"/>
      <c r="E88" s="48"/>
      <c r="F88" s="48"/>
      <c r="G88" s="48"/>
      <c r="H88" s="48"/>
      <c r="I88" s="48"/>
      <c r="J88" s="48"/>
    </row>
    <row r="89" spans="2:10" x14ac:dyDescent="0.25">
      <c r="B89" s="48"/>
      <c r="C89" s="48"/>
      <c r="D89" s="48"/>
      <c r="E89" s="48"/>
      <c r="F89" s="48"/>
      <c r="G89" s="48"/>
      <c r="H89" s="48"/>
      <c r="I89" s="48"/>
      <c r="J89" s="48"/>
    </row>
    <row r="90" spans="2:10" x14ac:dyDescent="0.25">
      <c r="B90" s="48"/>
      <c r="C90" s="48"/>
      <c r="D90" s="48"/>
      <c r="E90" s="48"/>
      <c r="F90" s="48"/>
      <c r="G90" s="48"/>
      <c r="H90" s="48"/>
      <c r="I90" s="48"/>
      <c r="J90" s="48"/>
    </row>
    <row r="91" spans="2:10" x14ac:dyDescent="0.25">
      <c r="B91" s="48"/>
      <c r="C91" s="48"/>
      <c r="D91" s="48"/>
      <c r="E91" s="48"/>
      <c r="F91" s="48"/>
      <c r="G91" s="48"/>
      <c r="H91" s="48"/>
      <c r="I91" s="48"/>
      <c r="J91" s="48"/>
    </row>
    <row r="92" spans="2:10" x14ac:dyDescent="0.25">
      <c r="B92" s="48"/>
      <c r="C92" s="48"/>
      <c r="D92" s="48"/>
      <c r="E92" s="48"/>
      <c r="F92" s="48"/>
      <c r="G92" s="48"/>
      <c r="H92" s="48"/>
      <c r="I92" s="48"/>
      <c r="J92" s="48"/>
    </row>
    <row r="93" spans="2:10" x14ac:dyDescent="0.25">
      <c r="B93" s="48"/>
      <c r="C93" s="48"/>
      <c r="D93" s="48"/>
      <c r="E93" s="48"/>
      <c r="F93" s="48"/>
      <c r="G93" s="48"/>
      <c r="H93" s="48"/>
      <c r="I93" s="48"/>
      <c r="J93" s="48"/>
    </row>
    <row r="94" spans="2:10" x14ac:dyDescent="0.25">
      <c r="B94" s="48"/>
      <c r="C94" s="48"/>
      <c r="D94" s="48"/>
      <c r="E94" s="48"/>
      <c r="F94" s="48"/>
      <c r="G94" s="48"/>
      <c r="H94" s="48"/>
      <c r="I94" s="48"/>
      <c r="J94" s="48"/>
    </row>
    <row r="95" spans="2:10" x14ac:dyDescent="0.25">
      <c r="B95" s="48"/>
      <c r="C95" s="48"/>
      <c r="D95" s="48"/>
      <c r="E95" s="48"/>
      <c r="F95" s="48"/>
      <c r="G95" s="48"/>
      <c r="H95" s="48"/>
      <c r="I95" s="48"/>
      <c r="J95" s="48"/>
    </row>
    <row r="96" spans="2:10" x14ac:dyDescent="0.25">
      <c r="B96" s="48"/>
      <c r="C96" s="48"/>
      <c r="D96" s="48"/>
      <c r="E96" s="48"/>
      <c r="F96" s="48"/>
      <c r="G96" s="48"/>
      <c r="H96" s="48"/>
      <c r="I96" s="48"/>
      <c r="J96" s="48"/>
    </row>
    <row r="97" spans="2:10" x14ac:dyDescent="0.25">
      <c r="B97" s="48"/>
      <c r="C97" s="48"/>
      <c r="D97" s="48"/>
      <c r="E97" s="48"/>
      <c r="F97" s="48"/>
      <c r="G97" s="48"/>
      <c r="H97" s="48"/>
      <c r="I97" s="48"/>
      <c r="J97" s="48"/>
    </row>
    <row r="98" spans="2:10" x14ac:dyDescent="0.25">
      <c r="B98" s="48"/>
      <c r="C98" s="48"/>
      <c r="D98" s="48"/>
      <c r="E98" s="48"/>
      <c r="F98" s="48"/>
      <c r="G98" s="48"/>
      <c r="H98" s="48"/>
      <c r="I98" s="48"/>
      <c r="J98" s="48"/>
    </row>
    <row r="99" spans="2:10" x14ac:dyDescent="0.25">
      <c r="B99" s="48"/>
      <c r="C99" s="48"/>
      <c r="D99" s="48"/>
      <c r="E99" s="48"/>
      <c r="F99" s="48"/>
      <c r="G99" s="48"/>
      <c r="H99" s="48"/>
      <c r="I99" s="48"/>
      <c r="J99" s="48"/>
    </row>
    <row r="100" spans="2:10" x14ac:dyDescent="0.25">
      <c r="B100" s="48"/>
      <c r="C100" s="48"/>
      <c r="D100" s="48"/>
      <c r="E100" s="48"/>
      <c r="F100" s="48"/>
      <c r="G100" s="48"/>
      <c r="H100" s="48"/>
      <c r="I100" s="48"/>
      <c r="J100" s="48"/>
    </row>
    <row r="101" spans="2:10" x14ac:dyDescent="0.25">
      <c r="B101" s="48"/>
      <c r="C101" s="48"/>
      <c r="D101" s="48"/>
      <c r="E101" s="48"/>
      <c r="F101" s="48"/>
      <c r="G101" s="48"/>
      <c r="H101" s="48"/>
      <c r="I101" s="48"/>
      <c r="J101" s="48"/>
    </row>
    <row r="102" spans="2:10" x14ac:dyDescent="0.25">
      <c r="B102" s="48"/>
      <c r="C102" s="48"/>
      <c r="D102" s="48"/>
      <c r="E102" s="48"/>
      <c r="F102" s="48"/>
      <c r="G102" s="48"/>
      <c r="H102" s="48"/>
      <c r="I102" s="48"/>
      <c r="J102" s="48"/>
    </row>
    <row r="103" spans="2:10" x14ac:dyDescent="0.25">
      <c r="B103" s="48"/>
      <c r="C103" s="48"/>
      <c r="D103" s="48"/>
      <c r="E103" s="48"/>
      <c r="F103" s="48"/>
      <c r="G103" s="48"/>
      <c r="H103" s="48"/>
      <c r="I103" s="48"/>
      <c r="J103" s="48"/>
    </row>
  </sheetData>
  <mergeCells count="1">
    <mergeCell ref="H1:I1"/>
  </mergeCells>
  <conditionalFormatting sqref="B1">
    <cfRule type="cellIs" dxfId="48" priority="1" operator="equal">
      <formula>"Incomplete"</formula>
    </cfRule>
    <cfRule type="cellIs" dxfId="47" priority="2" operator="equal">
      <formula>"Flag for Review"</formula>
    </cfRule>
    <cfRule type="cellIs" dxfId="4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C422"/>
  <sheetViews>
    <sheetView zoomScaleNormal="100" workbookViewId="0"/>
  </sheetViews>
  <sheetFormatPr defaultColWidth="9.140625" defaultRowHeight="15" x14ac:dyDescent="0.25"/>
  <cols>
    <col min="1" max="1" width="12.140625" style="22" customWidth="1"/>
    <col min="2" max="2" width="13.28515625" style="22" customWidth="1"/>
    <col min="3" max="3" width="9.42578125" style="22" customWidth="1"/>
    <col min="4" max="4" width="13.85546875" style="22" customWidth="1"/>
    <col min="5" max="6" width="9.42578125" style="22" customWidth="1"/>
    <col min="7" max="8" width="14.28515625" style="22" customWidth="1"/>
    <col min="9" max="10" width="9.42578125" style="22" customWidth="1"/>
    <col min="11" max="11" width="10.7109375" style="22" customWidth="1"/>
    <col min="12" max="15" width="9.140625" style="101" customWidth="1"/>
    <col min="16" max="16" width="9.7109375" style="101" customWidth="1"/>
    <col min="17" max="20" width="9.140625" style="101" customWidth="1"/>
    <col min="21" max="21" width="9.140625" style="101"/>
    <col min="22" max="22" width="9.140625" style="101" customWidth="1"/>
    <col min="23" max="23" width="9.140625" style="101"/>
    <col min="24" max="16384" width="9.140625" style="22"/>
  </cols>
  <sheetData>
    <row r="1" spans="1:29" x14ac:dyDescent="0.25">
      <c r="A1" s="7">
        <v>13</v>
      </c>
      <c r="B1" s="33" t="s">
        <v>12</v>
      </c>
      <c r="C1" s="21"/>
      <c r="D1" s="21"/>
      <c r="E1" s="21"/>
      <c r="F1" s="21"/>
      <c r="G1" s="21"/>
      <c r="H1" s="21"/>
      <c r="I1" s="641" t="s">
        <v>24</v>
      </c>
      <c r="J1" s="644"/>
      <c r="L1" s="1" t="s">
        <v>183</v>
      </c>
      <c r="M1" s="362" t="s">
        <v>407</v>
      </c>
      <c r="X1" s="101"/>
      <c r="Y1" s="101"/>
      <c r="Z1" s="101"/>
      <c r="AA1" s="101"/>
      <c r="AB1" s="101"/>
      <c r="AC1" s="101"/>
    </row>
    <row r="2" spans="1:29" x14ac:dyDescent="0.25">
      <c r="A2" s="23"/>
      <c r="B2" s="20"/>
      <c r="C2" s="20"/>
      <c r="D2" s="20"/>
      <c r="E2" s="20"/>
      <c r="F2" s="20"/>
      <c r="G2" s="20"/>
      <c r="H2" s="20"/>
      <c r="I2" s="20"/>
      <c r="J2" s="24"/>
      <c r="X2" s="101"/>
      <c r="Y2" s="101"/>
      <c r="Z2" s="101"/>
      <c r="AA2" s="101"/>
      <c r="AB2" s="101"/>
      <c r="AC2" s="101"/>
    </row>
    <row r="3" spans="1:29" x14ac:dyDescent="0.25">
      <c r="A3" s="8" t="s">
        <v>13</v>
      </c>
      <c r="B3" s="64" t="s">
        <v>77</v>
      </c>
      <c r="C3" s="64"/>
      <c r="D3" s="64"/>
      <c r="E3" s="64"/>
      <c r="F3" s="64"/>
      <c r="G3" s="64"/>
      <c r="H3" s="64"/>
      <c r="I3" s="18"/>
      <c r="J3" s="24"/>
      <c r="L3" s="101" t="s">
        <v>78</v>
      </c>
      <c r="M3" s="255" t="s">
        <v>205</v>
      </c>
      <c r="N3" s="279" t="s">
        <v>218</v>
      </c>
      <c r="O3" s="255" t="s">
        <v>206</v>
      </c>
      <c r="P3" s="280" t="s">
        <v>219</v>
      </c>
      <c r="X3" s="101"/>
      <c r="Y3" s="101"/>
      <c r="Z3" s="101"/>
      <c r="AC3" s="101"/>
    </row>
    <row r="4" spans="1:29" ht="15.75" thickBot="1" x14ac:dyDescent="0.3">
      <c r="A4" s="9">
        <f>INDEX('Point Grid'!B:B,MATCH($A$1,'Point Grid'!A:A,0))</f>
        <v>2.5</v>
      </c>
      <c r="B4" s="64"/>
      <c r="C4" s="64"/>
      <c r="D4" s="64"/>
      <c r="E4" s="64"/>
      <c r="F4" s="64"/>
      <c r="G4" s="64"/>
      <c r="H4" s="64"/>
      <c r="I4" s="18"/>
      <c r="J4" s="24"/>
      <c r="L4" s="101" t="s">
        <v>78</v>
      </c>
      <c r="M4" s="255" t="s">
        <v>205</v>
      </c>
      <c r="N4" s="279">
        <f>O13</f>
        <v>5700</v>
      </c>
      <c r="O4" s="255" t="s">
        <v>206</v>
      </c>
      <c r="P4" s="281">
        <f>W28</f>
        <v>420</v>
      </c>
      <c r="X4" s="101"/>
      <c r="Y4" s="101"/>
      <c r="Z4" s="101"/>
      <c r="AC4" s="101"/>
    </row>
    <row r="5" spans="1:29" ht="15.75" thickBot="1" x14ac:dyDescent="0.3">
      <c r="A5" s="110"/>
      <c r="B5" s="111"/>
      <c r="C5" s="150"/>
      <c r="D5" s="150"/>
      <c r="E5" s="150"/>
      <c r="F5" s="150"/>
      <c r="G5" s="154" t="s">
        <v>89</v>
      </c>
      <c r="H5" s="155" t="s">
        <v>90</v>
      </c>
      <c r="I5" s="32"/>
      <c r="J5" s="24"/>
      <c r="O5" s="246"/>
      <c r="P5" s="246"/>
      <c r="Q5" s="246"/>
      <c r="R5" s="246"/>
      <c r="S5" s="246"/>
      <c r="T5" s="246"/>
      <c r="U5" s="246"/>
      <c r="V5" s="246"/>
      <c r="X5" s="101"/>
      <c r="Y5" s="101"/>
      <c r="Z5" s="101"/>
      <c r="AC5" s="101"/>
    </row>
    <row r="6" spans="1:29" x14ac:dyDescent="0.25">
      <c r="A6" s="38"/>
      <c r="B6" s="151" t="s">
        <v>92</v>
      </c>
      <c r="C6" s="152"/>
      <c r="D6" s="152"/>
      <c r="E6" s="152"/>
      <c r="F6" s="152"/>
      <c r="G6" s="156" t="s">
        <v>103</v>
      </c>
      <c r="H6" s="157" t="s">
        <v>91</v>
      </c>
      <c r="I6" s="32"/>
      <c r="J6" s="24"/>
      <c r="L6" s="282" t="s">
        <v>78</v>
      </c>
      <c r="M6" s="283" t="s">
        <v>205</v>
      </c>
      <c r="N6" s="284">
        <f>N4+P4</f>
        <v>6120</v>
      </c>
      <c r="O6" s="240" t="s">
        <v>418</v>
      </c>
      <c r="X6" s="101"/>
      <c r="Y6" s="101"/>
      <c r="Z6" s="101"/>
      <c r="AC6" s="101"/>
    </row>
    <row r="7" spans="1:29" ht="17.25" x14ac:dyDescent="0.25">
      <c r="A7" s="297" t="s">
        <v>245</v>
      </c>
      <c r="B7" s="111" t="s">
        <v>97</v>
      </c>
      <c r="C7" s="150"/>
      <c r="D7" s="150"/>
      <c r="E7" s="150"/>
      <c r="F7" s="150"/>
      <c r="G7" s="154">
        <v>6000</v>
      </c>
      <c r="H7" s="155">
        <v>11600</v>
      </c>
      <c r="I7" s="32"/>
      <c r="J7" s="24"/>
      <c r="X7" s="101"/>
      <c r="Y7" s="101"/>
      <c r="Z7" s="101"/>
      <c r="AC7" s="101"/>
    </row>
    <row r="8" spans="1:29" ht="17.25" x14ac:dyDescent="0.25">
      <c r="A8" s="297" t="s">
        <v>246</v>
      </c>
      <c r="B8" s="153" t="s">
        <v>93</v>
      </c>
      <c r="C8" s="64"/>
      <c r="D8" s="64"/>
      <c r="E8" s="64"/>
      <c r="F8" s="64"/>
      <c r="G8" s="158">
        <v>5300</v>
      </c>
      <c r="H8" s="159">
        <v>9600</v>
      </c>
      <c r="I8" s="32"/>
      <c r="J8" s="24"/>
      <c r="X8" s="101"/>
      <c r="Y8" s="101"/>
      <c r="Z8" s="101"/>
      <c r="AC8" s="101"/>
    </row>
    <row r="9" spans="1:29" ht="18.75" x14ac:dyDescent="0.35">
      <c r="A9" s="297" t="s">
        <v>247</v>
      </c>
      <c r="B9" s="153" t="s">
        <v>94</v>
      </c>
      <c r="C9" s="64"/>
      <c r="D9" s="64"/>
      <c r="E9" s="64"/>
      <c r="F9" s="64"/>
      <c r="G9" s="158">
        <v>900</v>
      </c>
      <c r="H9" s="159">
        <v>1800</v>
      </c>
      <c r="I9" s="32"/>
      <c r="J9" s="24"/>
      <c r="L9" s="256" t="s">
        <v>221</v>
      </c>
      <c r="M9" s="246"/>
      <c r="N9" s="246"/>
      <c r="O9" s="246"/>
      <c r="P9" s="246"/>
      <c r="Q9" s="246"/>
      <c r="R9" s="246"/>
      <c r="S9" s="246"/>
      <c r="T9" s="246"/>
      <c r="U9" s="246"/>
      <c r="V9" s="246"/>
      <c r="X9" s="101"/>
      <c r="Y9" s="101"/>
      <c r="Z9" s="101"/>
      <c r="AC9" s="101"/>
    </row>
    <row r="10" spans="1:29" x14ac:dyDescent="0.25">
      <c r="A10" s="296"/>
      <c r="B10" s="151" t="s">
        <v>95</v>
      </c>
      <c r="C10" s="152"/>
      <c r="D10" s="152"/>
      <c r="E10" s="152"/>
      <c r="F10" s="152"/>
      <c r="G10" s="156">
        <v>100</v>
      </c>
      <c r="H10" s="157">
        <v>300</v>
      </c>
      <c r="I10" s="32"/>
      <c r="J10" s="24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X10" s="286"/>
      <c r="Y10" s="101"/>
      <c r="Z10" s="101"/>
      <c r="AC10" s="101"/>
    </row>
    <row r="11" spans="1:29" x14ac:dyDescent="0.25">
      <c r="A11" s="296"/>
      <c r="B11" s="64"/>
      <c r="C11" s="64"/>
      <c r="D11" s="64"/>
      <c r="E11" s="64"/>
      <c r="F11" s="64"/>
      <c r="G11" s="85"/>
      <c r="H11" s="85"/>
      <c r="I11" s="32"/>
      <c r="J11" s="24"/>
      <c r="L11" s="246"/>
      <c r="M11" s="279" t="s">
        <v>218</v>
      </c>
      <c r="N11" s="255" t="s">
        <v>205</v>
      </c>
      <c r="O11" s="260" t="s">
        <v>80</v>
      </c>
      <c r="P11" s="255" t="s">
        <v>216</v>
      </c>
      <c r="Q11" s="260" t="s">
        <v>43</v>
      </c>
      <c r="R11" s="399" t="s">
        <v>414</v>
      </c>
      <c r="S11" s="291"/>
      <c r="T11" s="400" t="s">
        <v>415</v>
      </c>
      <c r="U11" s="258" t="s">
        <v>206</v>
      </c>
      <c r="V11" s="400" t="s">
        <v>416</v>
      </c>
      <c r="W11" s="244" t="s">
        <v>226</v>
      </c>
      <c r="X11" s="101"/>
      <c r="Y11" s="101"/>
      <c r="Z11" s="101"/>
      <c r="AC11" s="101"/>
    </row>
    <row r="12" spans="1:29" x14ac:dyDescent="0.25">
      <c r="A12" s="296"/>
      <c r="B12" s="111"/>
      <c r="C12" s="150"/>
      <c r="D12" s="150"/>
      <c r="E12" s="150"/>
      <c r="F12" s="150"/>
      <c r="G12" s="154" t="s">
        <v>424</v>
      </c>
      <c r="H12" s="155" t="s">
        <v>425</v>
      </c>
      <c r="I12" s="32"/>
      <c r="J12" s="24"/>
      <c r="L12" s="246"/>
      <c r="M12" s="246"/>
      <c r="N12" s="255" t="s">
        <v>205</v>
      </c>
      <c r="O12" s="260">
        <f>G7+G14</f>
        <v>7400</v>
      </c>
      <c r="P12" s="255" t="s">
        <v>216</v>
      </c>
      <c r="Q12" s="244">
        <f>SUM(G22:G24)</f>
        <v>2160</v>
      </c>
      <c r="R12" s="399" t="s">
        <v>414</v>
      </c>
      <c r="S12" s="291"/>
      <c r="T12" s="244">
        <f>G9</f>
        <v>900</v>
      </c>
      <c r="U12" s="258" t="s">
        <v>206</v>
      </c>
      <c r="V12" s="260">
        <f>G14</f>
        <v>1400</v>
      </c>
      <c r="W12" s="244" t="s">
        <v>226</v>
      </c>
      <c r="X12" s="101"/>
      <c r="Y12" s="101"/>
      <c r="Z12" s="101"/>
      <c r="AC12" s="101"/>
    </row>
    <row r="13" spans="1:29" x14ac:dyDescent="0.25">
      <c r="A13" s="296"/>
      <c r="B13" s="151" t="s">
        <v>96</v>
      </c>
      <c r="C13" s="152"/>
      <c r="D13" s="152"/>
      <c r="E13" s="152"/>
      <c r="F13" s="152"/>
      <c r="G13" s="156" t="s">
        <v>426</v>
      </c>
      <c r="H13" s="157" t="s">
        <v>427</v>
      </c>
      <c r="I13" s="32"/>
      <c r="J13" s="24"/>
      <c r="L13" s="246"/>
      <c r="M13" s="246"/>
      <c r="N13" s="255" t="s">
        <v>205</v>
      </c>
      <c r="O13" s="279">
        <f>O12-Q12+0.2 * (T12+V12)</f>
        <v>5700</v>
      </c>
      <c r="U13" s="286"/>
      <c r="V13" s="246"/>
      <c r="X13" s="101"/>
      <c r="Y13" s="101"/>
      <c r="Z13" s="101"/>
      <c r="AC13" s="101"/>
    </row>
    <row r="14" spans="1:29" ht="17.25" x14ac:dyDescent="0.25">
      <c r="A14" s="297" t="s">
        <v>248</v>
      </c>
      <c r="B14" s="111" t="s">
        <v>97</v>
      </c>
      <c r="C14" s="150"/>
      <c r="D14" s="150"/>
      <c r="E14" s="150"/>
      <c r="F14" s="150"/>
      <c r="G14" s="154">
        <v>1400</v>
      </c>
      <c r="H14" s="155">
        <v>2100</v>
      </c>
      <c r="I14" s="32"/>
      <c r="J14" s="24"/>
      <c r="L14" s="246"/>
      <c r="M14" s="246"/>
      <c r="N14" s="255"/>
      <c r="T14" s="246"/>
      <c r="U14" s="246"/>
      <c r="V14" s="246"/>
      <c r="X14" s="101"/>
      <c r="Y14" s="101"/>
      <c r="Z14" s="101"/>
      <c r="AC14" s="101"/>
    </row>
    <row r="15" spans="1:29" x14ac:dyDescent="0.25">
      <c r="A15" s="296"/>
      <c r="B15" s="153" t="s">
        <v>93</v>
      </c>
      <c r="C15" s="64"/>
      <c r="D15" s="64"/>
      <c r="E15" s="64"/>
      <c r="F15" s="64"/>
      <c r="G15" s="158">
        <v>1000</v>
      </c>
      <c r="H15" s="159">
        <v>1600</v>
      </c>
      <c r="I15" s="32"/>
      <c r="J15" s="24"/>
      <c r="L15" s="246"/>
      <c r="M15" s="246"/>
      <c r="N15" s="285"/>
      <c r="O15" s="401" t="s">
        <v>417</v>
      </c>
      <c r="P15" s="340"/>
      <c r="Q15" s="325"/>
      <c r="R15" s="325"/>
      <c r="S15" s="402">
        <f>O12</f>
        <v>7400</v>
      </c>
      <c r="U15" s="286"/>
      <c r="V15" s="246"/>
      <c r="X15" s="101"/>
      <c r="Y15" s="101"/>
      <c r="Z15" s="101"/>
      <c r="AC15" s="101"/>
    </row>
    <row r="16" spans="1:29" ht="18.75" x14ac:dyDescent="0.35">
      <c r="A16" s="297" t="s">
        <v>249</v>
      </c>
      <c r="B16" s="153" t="s">
        <v>94</v>
      </c>
      <c r="C16" s="64"/>
      <c r="D16" s="64"/>
      <c r="E16" s="64"/>
      <c r="F16" s="64"/>
      <c r="G16" s="158">
        <v>200</v>
      </c>
      <c r="H16" s="159">
        <v>300</v>
      </c>
      <c r="I16" s="32"/>
      <c r="J16" s="24"/>
      <c r="L16" s="246"/>
      <c r="M16" s="246"/>
      <c r="N16" s="285"/>
      <c r="O16" s="258"/>
      <c r="P16" s="260"/>
      <c r="Q16" s="260"/>
      <c r="U16" s="286"/>
      <c r="V16" s="246"/>
      <c r="X16" s="101"/>
      <c r="Y16" s="101"/>
      <c r="Z16" s="101"/>
      <c r="AC16" s="101"/>
    </row>
    <row r="17" spans="1:29" x14ac:dyDescent="0.25">
      <c r="A17" s="296"/>
      <c r="B17" s="151" t="s">
        <v>95</v>
      </c>
      <c r="C17" s="152"/>
      <c r="D17" s="152"/>
      <c r="E17" s="152"/>
      <c r="F17" s="152"/>
      <c r="G17" s="156">
        <v>30</v>
      </c>
      <c r="H17" s="157">
        <v>40</v>
      </c>
      <c r="I17" s="32"/>
      <c r="J17" s="24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X17" s="101"/>
      <c r="Y17" s="101"/>
      <c r="Z17" s="101"/>
      <c r="AC17" s="101"/>
    </row>
    <row r="18" spans="1:29" x14ac:dyDescent="0.25">
      <c r="A18" s="296"/>
      <c r="B18" s="64"/>
      <c r="C18" s="64"/>
      <c r="D18" s="64"/>
      <c r="E18" s="64"/>
      <c r="F18" s="64"/>
      <c r="G18" s="85"/>
      <c r="H18" s="85"/>
      <c r="I18" s="32"/>
      <c r="J18" s="24"/>
      <c r="L18" s="246"/>
      <c r="M18" s="246"/>
      <c r="N18" s="255"/>
      <c r="O18" s="255"/>
      <c r="P18" s="255"/>
      <c r="Q18" s="255"/>
      <c r="R18" s="288"/>
      <c r="S18" s="288"/>
      <c r="U18" s="246"/>
      <c r="V18" s="246"/>
      <c r="X18" s="101"/>
      <c r="Y18" s="101"/>
      <c r="Z18" s="101"/>
      <c r="AC18" s="101"/>
    </row>
    <row r="19" spans="1:29" x14ac:dyDescent="0.25">
      <c r="A19" s="296"/>
      <c r="B19" s="111"/>
      <c r="C19" s="150"/>
      <c r="D19" s="150"/>
      <c r="E19" s="150"/>
      <c r="F19" s="150"/>
      <c r="G19" s="154" t="s">
        <v>424</v>
      </c>
      <c r="H19" s="155" t="s">
        <v>425</v>
      </c>
      <c r="I19" s="32"/>
      <c r="J19" s="24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X19" s="101"/>
      <c r="Y19" s="101"/>
      <c r="Z19" s="101"/>
      <c r="AC19" s="101"/>
    </row>
    <row r="20" spans="1:29" x14ac:dyDescent="0.25">
      <c r="A20" s="296"/>
      <c r="B20" s="151" t="s">
        <v>99</v>
      </c>
      <c r="C20" s="152"/>
      <c r="D20" s="152"/>
      <c r="E20" s="152"/>
      <c r="F20" s="152"/>
      <c r="G20" s="156" t="s">
        <v>426</v>
      </c>
      <c r="H20" s="157" t="s">
        <v>427</v>
      </c>
      <c r="I20" s="32"/>
      <c r="J20" s="24"/>
      <c r="L20" s="256" t="s">
        <v>419</v>
      </c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X20" s="101"/>
      <c r="Y20" s="101"/>
      <c r="Z20" s="101"/>
      <c r="AC20" s="101"/>
    </row>
    <row r="21" spans="1:29" x14ac:dyDescent="0.25">
      <c r="A21" s="296" t="s">
        <v>243</v>
      </c>
      <c r="B21" s="111" t="s">
        <v>102</v>
      </c>
      <c r="C21" s="150"/>
      <c r="D21" s="150"/>
      <c r="E21" s="150"/>
      <c r="F21" s="150"/>
      <c r="G21" s="154">
        <v>200</v>
      </c>
      <c r="H21" s="155">
        <v>500</v>
      </c>
      <c r="I21" s="32"/>
      <c r="J21" s="24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X21" s="101"/>
      <c r="Y21" s="101"/>
      <c r="Z21" s="101"/>
      <c r="AC21" s="101"/>
    </row>
    <row r="22" spans="1:29" x14ac:dyDescent="0.25">
      <c r="A22" s="297" t="s">
        <v>244</v>
      </c>
      <c r="B22" s="153" t="s">
        <v>100</v>
      </c>
      <c r="C22" s="64"/>
      <c r="D22" s="64"/>
      <c r="E22" s="64"/>
      <c r="F22" s="64"/>
      <c r="G22" s="158">
        <v>1600</v>
      </c>
      <c r="H22" s="159">
        <v>2300</v>
      </c>
      <c r="I22" s="32"/>
      <c r="J22" s="24"/>
      <c r="L22" s="246"/>
      <c r="M22" s="290" t="s">
        <v>420</v>
      </c>
      <c r="N22" s="246"/>
      <c r="O22" s="246"/>
      <c r="P22" s="246"/>
      <c r="Q22" s="246"/>
      <c r="R22" s="246"/>
      <c r="S22" s="246"/>
      <c r="T22" s="246"/>
      <c r="U22" s="246"/>
      <c r="V22" s="246"/>
      <c r="X22" s="101"/>
      <c r="Y22" s="101"/>
      <c r="Z22" s="101"/>
      <c r="AC22" s="101"/>
    </row>
    <row r="23" spans="1:29" x14ac:dyDescent="0.25">
      <c r="A23" s="297" t="s">
        <v>244</v>
      </c>
      <c r="B23" s="153" t="s">
        <v>101</v>
      </c>
      <c r="C23" s="64"/>
      <c r="D23" s="64"/>
      <c r="E23" s="64"/>
      <c r="F23" s="64"/>
      <c r="G23" s="158">
        <v>500</v>
      </c>
      <c r="H23" s="159">
        <v>600</v>
      </c>
      <c r="I23" s="32"/>
      <c r="J23" s="24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X23" s="101"/>
      <c r="Y23" s="101"/>
      <c r="Z23" s="101"/>
      <c r="AC23" s="101"/>
    </row>
    <row r="24" spans="1:29" x14ac:dyDescent="0.25">
      <c r="A24" s="297" t="s">
        <v>244</v>
      </c>
      <c r="B24" s="151" t="s">
        <v>98</v>
      </c>
      <c r="C24" s="152"/>
      <c r="D24" s="152"/>
      <c r="E24" s="152"/>
      <c r="F24" s="152"/>
      <c r="G24" s="156">
        <v>60</v>
      </c>
      <c r="H24" s="157">
        <v>350</v>
      </c>
      <c r="I24" s="32"/>
      <c r="J24" s="24"/>
      <c r="L24" s="246"/>
      <c r="M24" s="291" t="s">
        <v>231</v>
      </c>
      <c r="N24" s="291"/>
      <c r="O24" s="260" t="s">
        <v>205</v>
      </c>
      <c r="P24" s="244" t="s">
        <v>415</v>
      </c>
      <c r="Q24" s="255" t="s">
        <v>232</v>
      </c>
      <c r="R24" s="276" t="s">
        <v>233</v>
      </c>
      <c r="S24" s="244" t="s">
        <v>421</v>
      </c>
      <c r="T24" s="260" t="s">
        <v>206</v>
      </c>
      <c r="U24" s="292" t="s">
        <v>235</v>
      </c>
      <c r="V24" s="260" t="s">
        <v>226</v>
      </c>
      <c r="X24" s="101"/>
      <c r="Y24" s="101"/>
      <c r="Z24" s="101"/>
      <c r="AC24" s="101"/>
    </row>
    <row r="25" spans="1:29" x14ac:dyDescent="0.25">
      <c r="A25" s="38"/>
      <c r="B25" s="64"/>
      <c r="C25" s="64"/>
      <c r="D25" s="64"/>
      <c r="E25" s="64"/>
      <c r="F25" s="64"/>
      <c r="G25" s="64"/>
      <c r="H25" s="64"/>
      <c r="I25" s="32"/>
      <c r="J25" s="24"/>
      <c r="L25" s="246"/>
      <c r="M25" s="246"/>
      <c r="N25" s="246"/>
      <c r="O25" s="260" t="s">
        <v>205</v>
      </c>
      <c r="P25" s="260">
        <f>H9</f>
        <v>1800</v>
      </c>
      <c r="Q25" s="255" t="s">
        <v>232</v>
      </c>
      <c r="R25" s="276" t="s">
        <v>233</v>
      </c>
      <c r="S25" s="260">
        <f>H8</f>
        <v>9600</v>
      </c>
      <c r="T25" s="260" t="s">
        <v>206</v>
      </c>
      <c r="U25" s="260">
        <f>H21</f>
        <v>500</v>
      </c>
      <c r="V25" s="260" t="s">
        <v>226</v>
      </c>
      <c r="X25" s="101"/>
      <c r="Y25" s="101"/>
      <c r="Z25" s="101"/>
      <c r="AC25" s="101"/>
    </row>
    <row r="26" spans="1:29" x14ac:dyDescent="0.25">
      <c r="A26" s="38"/>
      <c r="B26" s="298" t="s">
        <v>253</v>
      </c>
      <c r="C26" s="64"/>
      <c r="D26" s="64"/>
      <c r="E26" s="64"/>
      <c r="F26" s="64"/>
      <c r="G26" s="64"/>
      <c r="H26" s="64"/>
      <c r="I26" s="32"/>
      <c r="J26" s="24"/>
      <c r="L26" s="246"/>
      <c r="M26" s="246"/>
      <c r="N26" s="246"/>
      <c r="O26" s="260" t="s">
        <v>205</v>
      </c>
      <c r="P26" s="293">
        <f>P25/(S25+U25)</f>
        <v>0.17821782178217821</v>
      </c>
      <c r="Q26" s="246"/>
      <c r="R26" s="246"/>
      <c r="S26" s="246"/>
      <c r="T26" s="246"/>
      <c r="U26" s="246"/>
      <c r="V26" s="246"/>
      <c r="X26" s="101"/>
      <c r="Y26" s="101"/>
      <c r="Z26" s="101"/>
      <c r="AC26" s="101"/>
    </row>
    <row r="27" spans="1:29" x14ac:dyDescent="0.25">
      <c r="A27" s="38"/>
      <c r="B27" s="64"/>
      <c r="C27" s="64"/>
      <c r="D27" s="64"/>
      <c r="E27" s="64"/>
      <c r="F27" s="64"/>
      <c r="G27" s="64"/>
      <c r="H27" s="64"/>
      <c r="I27" s="32"/>
      <c r="J27" s="24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X27" s="101"/>
      <c r="Y27" s="101"/>
      <c r="Z27" s="101"/>
      <c r="AC27" s="101"/>
    </row>
    <row r="28" spans="1:29" x14ac:dyDescent="0.25">
      <c r="A28" s="38"/>
      <c r="B28" s="64" t="s">
        <v>78</v>
      </c>
      <c r="C28" s="64" t="s">
        <v>79</v>
      </c>
      <c r="D28" s="64"/>
      <c r="E28" s="64"/>
      <c r="F28" s="64"/>
      <c r="G28" s="64"/>
      <c r="H28" s="64"/>
      <c r="I28" s="32"/>
      <c r="J28" s="24"/>
      <c r="L28" s="246"/>
      <c r="M28" s="246" t="s">
        <v>236</v>
      </c>
      <c r="N28" s="246"/>
      <c r="O28" s="246"/>
      <c r="P28" s="246"/>
      <c r="Q28" s="246"/>
      <c r="R28" s="294" t="str">
        <f>IF(P26&lt;0.2,"NOT slow-paying", "IS slow-paying")</f>
        <v>NOT slow-paying</v>
      </c>
      <c r="S28" s="294"/>
      <c r="T28" s="255" t="s">
        <v>185</v>
      </c>
      <c r="U28" s="280" t="s">
        <v>219</v>
      </c>
      <c r="V28" s="255" t="s">
        <v>205</v>
      </c>
      <c r="W28" s="280">
        <f>IF(P26&lt;20%,P34,P44)</f>
        <v>420</v>
      </c>
      <c r="X28" s="101"/>
      <c r="Y28" s="101"/>
      <c r="Z28" s="101"/>
      <c r="AC28" s="101"/>
    </row>
    <row r="29" spans="1:29" x14ac:dyDescent="0.25">
      <c r="A29" s="38"/>
      <c r="B29" s="64" t="s">
        <v>80</v>
      </c>
      <c r="C29" s="64" t="s">
        <v>81</v>
      </c>
      <c r="D29" s="64"/>
      <c r="E29" s="64"/>
      <c r="F29" s="64"/>
      <c r="G29" s="64"/>
      <c r="H29" s="64"/>
      <c r="I29" s="32"/>
      <c r="J29" s="24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X29" s="101"/>
      <c r="Y29" s="101"/>
      <c r="Z29" s="101"/>
      <c r="AC29" s="101"/>
    </row>
    <row r="30" spans="1:29" x14ac:dyDescent="0.25">
      <c r="A30" s="38"/>
      <c r="B30" s="64" t="s">
        <v>82</v>
      </c>
      <c r="C30" s="64" t="s">
        <v>83</v>
      </c>
      <c r="D30" s="64"/>
      <c r="E30" s="64"/>
      <c r="F30" s="64"/>
      <c r="G30" s="64"/>
      <c r="H30" s="64"/>
      <c r="I30" s="32"/>
      <c r="J30" s="24"/>
      <c r="L30" s="246"/>
      <c r="M30" s="1" t="s">
        <v>237</v>
      </c>
      <c r="V30" s="246"/>
      <c r="X30" s="101"/>
      <c r="Y30" s="101"/>
      <c r="Z30" s="101"/>
      <c r="AC30" s="101"/>
    </row>
    <row r="31" spans="1:29" x14ac:dyDescent="0.25">
      <c r="A31" s="38"/>
      <c r="B31" s="64" t="s">
        <v>43</v>
      </c>
      <c r="C31" s="64" t="s">
        <v>84</v>
      </c>
      <c r="D31" s="64"/>
      <c r="E31" s="64"/>
      <c r="F31" s="64"/>
      <c r="G31" s="64"/>
      <c r="H31" s="64"/>
      <c r="I31" s="32"/>
      <c r="J31" s="24"/>
      <c r="L31" s="246"/>
      <c r="V31" s="246"/>
      <c r="X31" s="101"/>
      <c r="Y31" s="101"/>
      <c r="Z31" s="101"/>
      <c r="AC31" s="101"/>
    </row>
    <row r="32" spans="1:29" x14ac:dyDescent="0.25">
      <c r="A32" s="38"/>
      <c r="B32" s="64"/>
      <c r="C32" s="64"/>
      <c r="D32" s="64"/>
      <c r="E32" s="64"/>
      <c r="F32" s="64"/>
      <c r="G32" s="64"/>
      <c r="H32" s="64"/>
      <c r="I32" s="32"/>
      <c r="J32" s="24"/>
      <c r="L32" s="246"/>
      <c r="N32" s="280" t="s">
        <v>219</v>
      </c>
      <c r="O32" s="260" t="s">
        <v>205</v>
      </c>
      <c r="P32" s="258">
        <v>0.2</v>
      </c>
      <c r="Q32" s="260" t="s">
        <v>224</v>
      </c>
      <c r="R32" s="260" t="s">
        <v>233</v>
      </c>
      <c r="S32" s="244" t="s">
        <v>415</v>
      </c>
      <c r="T32" s="260" t="s">
        <v>206</v>
      </c>
      <c r="U32" s="244" t="s">
        <v>422</v>
      </c>
      <c r="V32" s="260" t="s">
        <v>226</v>
      </c>
      <c r="X32" s="101"/>
      <c r="Y32" s="101"/>
      <c r="Z32" s="101"/>
      <c r="AC32" s="101"/>
    </row>
    <row r="33" spans="1:29" ht="17.25" x14ac:dyDescent="0.25">
      <c r="A33" s="38"/>
      <c r="B33" s="87" t="s">
        <v>250</v>
      </c>
      <c r="C33" s="87"/>
      <c r="D33" s="87"/>
      <c r="E33" s="87"/>
      <c r="F33" s="87"/>
      <c r="G33" s="87"/>
      <c r="H33" s="87"/>
      <c r="I33" s="32"/>
      <c r="J33" s="24"/>
      <c r="L33" s="246"/>
      <c r="N33" s="246"/>
      <c r="O33" s="260" t="s">
        <v>205</v>
      </c>
      <c r="P33" s="258">
        <v>0.2</v>
      </c>
      <c r="Q33" s="260" t="s">
        <v>224</v>
      </c>
      <c r="R33" s="260" t="s">
        <v>233</v>
      </c>
      <c r="S33" s="260">
        <f>H9</f>
        <v>1800</v>
      </c>
      <c r="T33" s="260" t="s">
        <v>206</v>
      </c>
      <c r="U33" s="260">
        <f>H16</f>
        <v>300</v>
      </c>
      <c r="V33" s="260" t="s">
        <v>226</v>
      </c>
      <c r="X33" s="101"/>
      <c r="Y33" s="101"/>
      <c r="Z33" s="101"/>
      <c r="AC33" s="101"/>
    </row>
    <row r="34" spans="1:29" ht="18" x14ac:dyDescent="0.35">
      <c r="A34" s="38"/>
      <c r="B34" s="87" t="s">
        <v>251</v>
      </c>
      <c r="C34" s="87"/>
      <c r="D34" s="87"/>
      <c r="E34" s="87"/>
      <c r="F34" s="87"/>
      <c r="G34" s="87"/>
      <c r="H34" s="87"/>
      <c r="I34" s="32"/>
      <c r="J34" s="24"/>
      <c r="L34" s="246"/>
      <c r="N34" s="246"/>
      <c r="O34" s="260" t="s">
        <v>205</v>
      </c>
      <c r="P34" s="280">
        <f>MIN(Q42,P33*(S33+U33))</f>
        <v>420</v>
      </c>
      <c r="Q34" s="287" t="s">
        <v>423</v>
      </c>
      <c r="R34" s="288"/>
      <c r="S34" s="288"/>
      <c r="T34" s="288"/>
      <c r="U34" s="289">
        <f>H7+H14</f>
        <v>13700</v>
      </c>
      <c r="V34" s="246"/>
      <c r="X34" s="101"/>
      <c r="Y34" s="101"/>
      <c r="Z34" s="101"/>
      <c r="AC34" s="101"/>
    </row>
    <row r="35" spans="1:29" ht="18" x14ac:dyDescent="0.35">
      <c r="A35" s="38"/>
      <c r="B35" s="87" t="s">
        <v>252</v>
      </c>
      <c r="C35" s="87"/>
      <c r="D35" s="87"/>
      <c r="E35" s="87"/>
      <c r="F35" s="87"/>
      <c r="G35" s="87"/>
      <c r="H35" s="87"/>
      <c r="I35" s="32"/>
      <c r="J35" s="24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X35" s="101"/>
      <c r="Y35" s="101"/>
      <c r="Z35" s="101"/>
      <c r="AC35" s="101"/>
    </row>
    <row r="36" spans="1:29" x14ac:dyDescent="0.25">
      <c r="A36" s="38"/>
      <c r="B36" s="64"/>
      <c r="C36" s="87"/>
      <c r="D36" s="87"/>
      <c r="E36" s="87"/>
      <c r="F36" s="64"/>
      <c r="G36" s="64"/>
      <c r="H36" s="87"/>
      <c r="I36" s="56"/>
      <c r="J36" s="24"/>
      <c r="L36" s="246"/>
      <c r="M36" s="1" t="s">
        <v>239</v>
      </c>
      <c r="N36" s="246"/>
      <c r="O36" s="246"/>
      <c r="P36" s="246"/>
      <c r="Q36" s="246"/>
      <c r="R36" s="246"/>
      <c r="S36" s="246"/>
      <c r="T36" s="246"/>
      <c r="U36" s="246"/>
      <c r="V36" s="246"/>
      <c r="X36" s="101"/>
      <c r="Y36" s="101"/>
      <c r="Z36" s="101"/>
      <c r="AC36" s="101"/>
    </row>
    <row r="37" spans="1:29" ht="18" x14ac:dyDescent="0.35">
      <c r="A37" s="38"/>
      <c r="B37" s="64" t="s">
        <v>87</v>
      </c>
      <c r="C37" s="87" t="s">
        <v>85</v>
      </c>
      <c r="D37" s="87"/>
      <c r="E37" s="87"/>
      <c r="F37" s="64"/>
      <c r="G37" s="64"/>
      <c r="H37" s="87"/>
      <c r="I37" s="56"/>
      <c r="J37" s="24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X37" s="101"/>
      <c r="Y37" s="101"/>
      <c r="Z37" s="101"/>
      <c r="AC37" s="101"/>
    </row>
    <row r="38" spans="1:29" ht="18" x14ac:dyDescent="0.35">
      <c r="A38" s="38"/>
      <c r="B38" s="64" t="s">
        <v>88</v>
      </c>
      <c r="C38" s="87" t="s">
        <v>86</v>
      </c>
      <c r="D38" s="149"/>
      <c r="E38" s="149"/>
      <c r="F38" s="87"/>
      <c r="G38" s="87"/>
      <c r="H38" s="87"/>
      <c r="I38" s="86"/>
      <c r="J38" s="90"/>
      <c r="L38" s="246"/>
      <c r="M38" s="246"/>
      <c r="N38" s="280" t="s">
        <v>219</v>
      </c>
      <c r="O38" s="260" t="s">
        <v>205</v>
      </c>
      <c r="P38" s="258">
        <v>0.2</v>
      </c>
      <c r="Q38" s="260"/>
      <c r="R38" s="246"/>
      <c r="S38" s="246"/>
      <c r="T38" s="246"/>
      <c r="U38" s="246"/>
      <c r="V38" s="246"/>
      <c r="X38" s="101"/>
      <c r="Y38" s="101"/>
      <c r="Z38" s="101"/>
      <c r="AC38" s="101"/>
    </row>
    <row r="39" spans="1:29" x14ac:dyDescent="0.25">
      <c r="A39" s="38"/>
      <c r="B39" s="64"/>
      <c r="C39" s="87"/>
      <c r="D39" s="149"/>
      <c r="E39" s="149"/>
      <c r="F39" s="87"/>
      <c r="G39" s="87"/>
      <c r="H39" s="87"/>
      <c r="I39" s="86"/>
      <c r="J39" s="90"/>
      <c r="L39" s="246"/>
      <c r="M39" s="246"/>
      <c r="N39" s="246"/>
      <c r="O39" s="295" t="s">
        <v>240</v>
      </c>
      <c r="P39" s="260" t="s">
        <v>241</v>
      </c>
      <c r="Q39" s="260" t="s">
        <v>80</v>
      </c>
      <c r="R39" s="260" t="s">
        <v>216</v>
      </c>
      <c r="S39" s="260" t="s">
        <v>43</v>
      </c>
      <c r="T39" s="260" t="s">
        <v>223</v>
      </c>
      <c r="U39" s="244" t="s">
        <v>415</v>
      </c>
      <c r="V39" s="260" t="s">
        <v>206</v>
      </c>
      <c r="W39" s="244" t="s">
        <v>422</v>
      </c>
      <c r="X39" s="327" t="s">
        <v>226</v>
      </c>
      <c r="Y39" s="101"/>
      <c r="Z39" s="101"/>
      <c r="AC39" s="101"/>
    </row>
    <row r="40" spans="1:29" x14ac:dyDescent="0.25">
      <c r="A40" s="38"/>
      <c r="B40" s="64" t="s">
        <v>104</v>
      </c>
      <c r="C40" s="64"/>
      <c r="D40" s="149"/>
      <c r="E40" s="149"/>
      <c r="F40" s="87"/>
      <c r="G40" s="87"/>
      <c r="H40" s="87"/>
      <c r="I40" s="86"/>
      <c r="J40" s="90"/>
      <c r="X40" s="101"/>
      <c r="Y40" s="101"/>
      <c r="Z40" s="101"/>
      <c r="AC40" s="101"/>
    </row>
    <row r="41" spans="1:29" ht="15.75" thickBot="1" x14ac:dyDescent="0.3">
      <c r="A41" s="25"/>
      <c r="B41" s="49"/>
      <c r="C41" s="49"/>
      <c r="D41" s="49"/>
      <c r="E41" s="49"/>
      <c r="F41" s="49"/>
      <c r="G41" s="49"/>
      <c r="H41" s="49"/>
      <c r="I41" s="49"/>
      <c r="J41" s="27"/>
      <c r="O41" s="260" t="s">
        <v>205</v>
      </c>
      <c r="P41" s="258">
        <v>0.2</v>
      </c>
      <c r="X41" s="101"/>
      <c r="Y41" s="101"/>
      <c r="Z41" s="101"/>
      <c r="AC41" s="101"/>
    </row>
    <row r="42" spans="1:29" x14ac:dyDescent="0.25">
      <c r="B42" s="48"/>
      <c r="C42" s="48"/>
      <c r="D42" s="48"/>
      <c r="E42" s="48"/>
      <c r="F42" s="48"/>
      <c r="G42" s="48"/>
      <c r="H42" s="48"/>
      <c r="I42" s="48"/>
      <c r="L42" s="243"/>
      <c r="M42" s="243"/>
      <c r="N42" s="243"/>
      <c r="O42" s="295" t="s">
        <v>240</v>
      </c>
      <c r="P42" s="260" t="s">
        <v>241</v>
      </c>
      <c r="Q42" s="244">
        <f>H7+H14</f>
        <v>13700</v>
      </c>
      <c r="R42" s="260" t="s">
        <v>216</v>
      </c>
      <c r="S42" s="244">
        <f>SUM(H22:H24)</f>
        <v>3250</v>
      </c>
      <c r="T42" s="260" t="s">
        <v>223</v>
      </c>
      <c r="U42" s="244">
        <f>S33</f>
        <v>1800</v>
      </c>
      <c r="V42" s="260" t="s">
        <v>206</v>
      </c>
      <c r="W42" s="244">
        <f>U33</f>
        <v>300</v>
      </c>
      <c r="X42" s="327" t="s">
        <v>226</v>
      </c>
      <c r="Y42" s="101"/>
      <c r="Z42" s="101"/>
      <c r="AC42" s="101"/>
    </row>
    <row r="43" spans="1:29" x14ac:dyDescent="0.25">
      <c r="B43" s="48"/>
      <c r="C43" s="48"/>
      <c r="D43" s="48"/>
      <c r="E43" s="48"/>
      <c r="F43" s="48"/>
      <c r="G43" s="48"/>
      <c r="H43" s="48"/>
      <c r="I43" s="48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101"/>
      <c r="Z43" s="101"/>
      <c r="AC43" s="101"/>
    </row>
    <row r="44" spans="1:29" x14ac:dyDescent="0.25">
      <c r="B44" s="48"/>
      <c r="C44" s="48"/>
      <c r="D44" s="48"/>
      <c r="E44" s="48"/>
      <c r="F44" s="48"/>
      <c r="G44" s="48"/>
      <c r="H44" s="48"/>
      <c r="I44" s="48"/>
      <c r="L44" s="243"/>
      <c r="M44" s="243"/>
      <c r="N44" s="243"/>
      <c r="O44" s="260" t="s">
        <v>205</v>
      </c>
      <c r="P44" s="281">
        <f>MIN(Q42,P41*MAX(Q42-S42,U42+W42))</f>
        <v>2090</v>
      </c>
      <c r="Q44" s="287" t="s">
        <v>423</v>
      </c>
      <c r="R44" s="288"/>
      <c r="S44" s="288"/>
      <c r="T44" s="288"/>
      <c r="U44" s="289">
        <f>U34</f>
        <v>13700</v>
      </c>
      <c r="V44" s="243"/>
      <c r="W44" s="243"/>
      <c r="X44" s="243"/>
      <c r="Y44" s="101"/>
      <c r="Z44" s="101"/>
      <c r="AC44" s="101"/>
    </row>
    <row r="45" spans="1:29" x14ac:dyDescent="0.25">
      <c r="B45" s="48"/>
      <c r="C45" s="48"/>
      <c r="D45" s="48"/>
      <c r="E45" s="48"/>
      <c r="F45" s="48"/>
      <c r="G45" s="48"/>
      <c r="H45" s="48"/>
      <c r="I45" s="48"/>
      <c r="X45" s="101"/>
      <c r="Y45" s="101"/>
      <c r="Z45" s="101"/>
      <c r="AA45" s="101"/>
      <c r="AB45" s="101"/>
      <c r="AC45" s="101"/>
    </row>
    <row r="46" spans="1:29" x14ac:dyDescent="0.25">
      <c r="B46" s="48"/>
      <c r="C46" s="48"/>
      <c r="D46" s="48"/>
      <c r="E46" s="48"/>
      <c r="F46" s="48"/>
      <c r="G46" s="48"/>
      <c r="H46" s="48"/>
      <c r="I46" s="48"/>
      <c r="X46" s="101"/>
      <c r="Y46" s="101"/>
      <c r="Z46" s="101"/>
      <c r="AA46" s="101"/>
      <c r="AB46" s="101"/>
      <c r="AC46" s="101"/>
    </row>
    <row r="47" spans="1:29" x14ac:dyDescent="0.25">
      <c r="B47" s="48"/>
      <c r="C47" s="48"/>
      <c r="D47" s="48"/>
      <c r="E47" s="48"/>
      <c r="F47" s="48"/>
      <c r="G47" s="48"/>
      <c r="H47" s="48"/>
      <c r="I47" s="48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</row>
    <row r="48" spans="1:29" x14ac:dyDescent="0.25">
      <c r="B48" s="48"/>
      <c r="C48" s="48"/>
      <c r="D48" s="48"/>
      <c r="E48" s="48"/>
      <c r="F48" s="48"/>
      <c r="G48" s="48"/>
      <c r="H48" s="48"/>
      <c r="I48" s="48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</row>
    <row r="49" spans="2:23" x14ac:dyDescent="0.25">
      <c r="B49" s="48"/>
      <c r="C49" s="48"/>
      <c r="D49" s="48"/>
      <c r="E49" s="48"/>
      <c r="F49" s="48"/>
      <c r="G49" s="48"/>
      <c r="H49" s="48"/>
      <c r="I49" s="48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</row>
    <row r="50" spans="2:23" x14ac:dyDescent="0.25">
      <c r="B50" s="48"/>
      <c r="C50" s="48"/>
      <c r="D50" s="48"/>
      <c r="E50" s="48"/>
      <c r="F50" s="48"/>
      <c r="G50" s="48"/>
      <c r="H50" s="48"/>
      <c r="I50" s="48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</row>
    <row r="51" spans="2:23" x14ac:dyDescent="0.25">
      <c r="B51" s="48"/>
      <c r="C51" s="48"/>
      <c r="D51" s="48"/>
      <c r="E51" s="48"/>
      <c r="F51" s="48"/>
      <c r="G51" s="48"/>
      <c r="H51" s="48"/>
      <c r="I51" s="48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</row>
    <row r="52" spans="2:23" x14ac:dyDescent="0.25">
      <c r="B52" s="48"/>
      <c r="C52" s="48"/>
      <c r="D52" s="48"/>
      <c r="E52" s="48"/>
      <c r="F52" s="48"/>
      <c r="G52" s="48"/>
      <c r="H52" s="48"/>
      <c r="I52" s="48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</row>
    <row r="53" spans="2:23" x14ac:dyDescent="0.25">
      <c r="B53" s="48"/>
      <c r="C53" s="48"/>
      <c r="D53" s="48"/>
      <c r="E53" s="48"/>
      <c r="F53" s="48"/>
      <c r="G53" s="48"/>
      <c r="H53" s="48"/>
      <c r="I53" s="48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</row>
    <row r="54" spans="2:23" x14ac:dyDescent="0.25">
      <c r="B54" s="48"/>
      <c r="C54" s="48"/>
      <c r="D54" s="48"/>
      <c r="E54" s="48"/>
      <c r="F54" s="48"/>
      <c r="G54" s="48"/>
      <c r="H54" s="48"/>
      <c r="I54" s="48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</row>
    <row r="55" spans="2:23" x14ac:dyDescent="0.25">
      <c r="B55" s="48"/>
      <c r="C55" s="48"/>
      <c r="D55" s="48"/>
      <c r="E55" s="48"/>
      <c r="F55" s="48"/>
      <c r="G55" s="48"/>
      <c r="H55" s="48"/>
      <c r="I55" s="48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</row>
    <row r="56" spans="2:23" x14ac:dyDescent="0.25">
      <c r="B56" s="48"/>
      <c r="C56" s="48"/>
      <c r="D56" s="48"/>
      <c r="E56" s="48"/>
      <c r="F56" s="48"/>
      <c r="G56" s="48"/>
      <c r="H56" s="48"/>
      <c r="I56" s="48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</row>
    <row r="57" spans="2:23" x14ac:dyDescent="0.25">
      <c r="B57" s="48"/>
      <c r="C57" s="48"/>
      <c r="D57" s="48"/>
      <c r="E57" s="48"/>
      <c r="F57" s="48"/>
      <c r="G57" s="48"/>
      <c r="H57" s="48"/>
      <c r="I57" s="48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</row>
    <row r="58" spans="2:23" x14ac:dyDescent="0.25">
      <c r="B58" s="48"/>
      <c r="C58" s="48"/>
      <c r="D58" s="48"/>
      <c r="E58" s="48"/>
      <c r="F58" s="48"/>
      <c r="G58" s="48"/>
      <c r="H58" s="48"/>
      <c r="I58" s="48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</row>
    <row r="59" spans="2:23" x14ac:dyDescent="0.25">
      <c r="B59" s="48"/>
      <c r="C59" s="48"/>
      <c r="D59" s="48"/>
      <c r="E59" s="48"/>
      <c r="F59" s="48"/>
      <c r="G59" s="48"/>
      <c r="H59" s="48"/>
      <c r="I59" s="48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</row>
    <row r="60" spans="2:23" x14ac:dyDescent="0.25">
      <c r="B60" s="48"/>
      <c r="C60" s="48"/>
      <c r="D60" s="48"/>
      <c r="E60" s="48"/>
      <c r="F60" s="48"/>
      <c r="G60" s="48"/>
      <c r="H60" s="48"/>
      <c r="I60" s="48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</row>
    <row r="61" spans="2:23" x14ac:dyDescent="0.25">
      <c r="B61" s="48"/>
      <c r="C61" s="48"/>
      <c r="D61" s="48"/>
      <c r="E61" s="48"/>
      <c r="F61" s="48"/>
      <c r="G61" s="48"/>
      <c r="H61" s="48"/>
      <c r="I61" s="48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</row>
    <row r="62" spans="2:23" x14ac:dyDescent="0.25">
      <c r="B62" s="48"/>
      <c r="C62" s="48"/>
      <c r="D62" s="48"/>
      <c r="E62" s="48"/>
      <c r="F62" s="48"/>
      <c r="G62" s="48"/>
      <c r="H62" s="48"/>
      <c r="I62" s="48"/>
      <c r="L62" s="255" t="s">
        <v>242</v>
      </c>
      <c r="M62" s="255" t="s">
        <v>242</v>
      </c>
      <c r="N62" s="255" t="s">
        <v>242</v>
      </c>
      <c r="O62" s="255" t="s">
        <v>242</v>
      </c>
      <c r="P62" s="255" t="s">
        <v>242</v>
      </c>
      <c r="Q62" s="255" t="s">
        <v>242</v>
      </c>
      <c r="R62" s="255" t="s">
        <v>242</v>
      </c>
      <c r="S62" s="255" t="s">
        <v>242</v>
      </c>
      <c r="T62" s="255" t="s">
        <v>242</v>
      </c>
      <c r="U62" s="255" t="s">
        <v>242</v>
      </c>
      <c r="V62" s="255" t="s">
        <v>242</v>
      </c>
      <c r="W62" s="255" t="s">
        <v>242</v>
      </c>
    </row>
    <row r="63" spans="2:23" x14ac:dyDescent="0.25">
      <c r="B63" s="48"/>
      <c r="C63" s="48"/>
      <c r="D63" s="48"/>
      <c r="E63" s="48"/>
      <c r="F63" s="48"/>
      <c r="G63" s="48"/>
      <c r="H63" s="48"/>
      <c r="I63" s="48"/>
      <c r="L63" s="101" t="s">
        <v>78</v>
      </c>
      <c r="M63" s="255" t="s">
        <v>205</v>
      </c>
      <c r="N63" s="279" t="s">
        <v>218</v>
      </c>
      <c r="O63" s="255" t="s">
        <v>206</v>
      </c>
      <c r="P63" s="280" t="s">
        <v>219</v>
      </c>
    </row>
    <row r="64" spans="2:23" x14ac:dyDescent="0.25">
      <c r="B64" s="48"/>
      <c r="C64" s="48"/>
      <c r="D64" s="48"/>
      <c r="E64" s="48"/>
      <c r="F64" s="48"/>
      <c r="G64" s="48"/>
      <c r="H64" s="48"/>
      <c r="I64" s="48"/>
      <c r="L64" s="101" t="s">
        <v>78</v>
      </c>
      <c r="M64" s="255" t="s">
        <v>205</v>
      </c>
      <c r="N64" s="279">
        <f>O78</f>
        <v>0</v>
      </c>
      <c r="O64" s="255" t="s">
        <v>206</v>
      </c>
      <c r="P64" s="281" t="e">
        <f>W88</f>
        <v>#DIV/0!</v>
      </c>
    </row>
    <row r="65" spans="2:23" x14ac:dyDescent="0.25">
      <c r="B65" s="48"/>
      <c r="C65" s="48"/>
      <c r="D65" s="48"/>
      <c r="E65" s="48"/>
      <c r="F65" s="48"/>
      <c r="G65" s="48"/>
      <c r="H65" s="48"/>
      <c r="I65" s="48"/>
      <c r="O65" s="246"/>
      <c r="P65" s="246"/>
      <c r="Q65" s="246"/>
      <c r="R65" s="246"/>
      <c r="S65" s="246"/>
      <c r="T65" s="246"/>
      <c r="U65" s="246"/>
      <c r="V65" s="246"/>
    </row>
    <row r="66" spans="2:23" x14ac:dyDescent="0.25">
      <c r="B66" s="48"/>
      <c r="C66" s="48"/>
      <c r="D66" s="48"/>
      <c r="E66" s="48"/>
      <c r="F66" s="48"/>
      <c r="G66" s="48"/>
      <c r="H66" s="48"/>
      <c r="I66" s="48"/>
      <c r="L66" s="282" t="s">
        <v>78</v>
      </c>
      <c r="M66" s="283" t="s">
        <v>205</v>
      </c>
      <c r="N66" s="284" t="e">
        <f>N64+P64</f>
        <v>#DIV/0!</v>
      </c>
      <c r="O66" s="240" t="s">
        <v>220</v>
      </c>
    </row>
    <row r="67" spans="2:23" x14ac:dyDescent="0.25">
      <c r="B67" s="48"/>
      <c r="C67" s="48"/>
      <c r="D67" s="48"/>
      <c r="E67" s="48"/>
      <c r="F67" s="48"/>
      <c r="G67" s="48"/>
      <c r="H67" s="48"/>
      <c r="I67" s="48"/>
    </row>
    <row r="68" spans="2:23" x14ac:dyDescent="0.25">
      <c r="B68" s="48"/>
      <c r="C68" s="48"/>
      <c r="D68" s="48"/>
      <c r="E68" s="48"/>
      <c r="F68" s="48"/>
      <c r="G68" s="48"/>
      <c r="H68" s="48"/>
      <c r="I68" s="48"/>
      <c r="L68" s="256" t="s">
        <v>221</v>
      </c>
      <c r="M68" s="246"/>
      <c r="N68" s="246"/>
      <c r="O68" s="246"/>
      <c r="P68" s="246"/>
      <c r="Q68" s="246"/>
      <c r="R68" s="246"/>
      <c r="S68" s="246"/>
      <c r="T68" s="246"/>
      <c r="U68" s="246"/>
      <c r="V68" s="246"/>
    </row>
    <row r="69" spans="2:23" x14ac:dyDescent="0.25">
      <c r="B69" s="48"/>
      <c r="C69" s="48"/>
      <c r="D69" s="48"/>
      <c r="E69" s="48"/>
      <c r="F69" s="48"/>
      <c r="G69" s="48"/>
      <c r="H69" s="48"/>
      <c r="I69" s="48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</row>
    <row r="70" spans="2:23" x14ac:dyDescent="0.25">
      <c r="B70" s="48"/>
      <c r="C70" s="48"/>
      <c r="D70" s="48"/>
      <c r="E70" s="48"/>
      <c r="F70" s="48"/>
      <c r="G70" s="48"/>
      <c r="H70" s="48"/>
      <c r="I70" s="48"/>
      <c r="L70" s="246"/>
      <c r="M70" s="279" t="s">
        <v>218</v>
      </c>
      <c r="N70" s="255" t="s">
        <v>205</v>
      </c>
      <c r="O70" s="260" t="s">
        <v>80</v>
      </c>
      <c r="P70" s="255" t="s">
        <v>216</v>
      </c>
      <c r="Q70" s="260" t="s">
        <v>43</v>
      </c>
      <c r="R70" s="255"/>
      <c r="S70" s="260"/>
      <c r="T70" s="260"/>
      <c r="U70" s="258"/>
      <c r="V70" s="260"/>
      <c r="W70" s="244"/>
    </row>
    <row r="71" spans="2:23" ht="18.75" x14ac:dyDescent="0.35">
      <c r="B71" s="48"/>
      <c r="C71" s="48"/>
      <c r="D71" s="48"/>
      <c r="E71" s="48"/>
      <c r="F71" s="48"/>
      <c r="G71" s="48"/>
      <c r="H71" s="48"/>
      <c r="I71" s="48"/>
      <c r="L71" s="246"/>
      <c r="M71" s="246"/>
      <c r="N71" s="285" t="s">
        <v>217</v>
      </c>
      <c r="O71" s="260" t="s">
        <v>222</v>
      </c>
      <c r="P71" s="260" t="s">
        <v>43</v>
      </c>
      <c r="Q71" s="260" t="s">
        <v>223</v>
      </c>
      <c r="R71" s="258">
        <v>0.2</v>
      </c>
      <c r="S71" s="260" t="s">
        <v>224</v>
      </c>
      <c r="T71" s="244" t="s">
        <v>225</v>
      </c>
      <c r="U71" s="286" t="s">
        <v>226</v>
      </c>
      <c r="V71" s="246"/>
    </row>
    <row r="72" spans="2:23" ht="17.25" x14ac:dyDescent="0.25">
      <c r="B72" s="48"/>
      <c r="C72" s="48"/>
      <c r="D72" s="48"/>
      <c r="E72" s="48"/>
      <c r="F72" s="48"/>
      <c r="G72" s="48"/>
      <c r="H72" s="48"/>
      <c r="I72" s="48"/>
      <c r="L72" s="246"/>
      <c r="M72" s="246"/>
      <c r="N72" s="285" t="s">
        <v>217</v>
      </c>
      <c r="O72" s="260" t="s">
        <v>222</v>
      </c>
      <c r="P72" s="260" t="s">
        <v>43</v>
      </c>
      <c r="Q72" s="260" t="s">
        <v>223</v>
      </c>
      <c r="R72" s="258">
        <v>0.2</v>
      </c>
      <c r="S72" s="260" t="s">
        <v>224</v>
      </c>
      <c r="T72" s="244" t="s">
        <v>227</v>
      </c>
      <c r="U72" s="286" t="s">
        <v>226</v>
      </c>
      <c r="V72" s="246"/>
    </row>
    <row r="73" spans="2:23" x14ac:dyDescent="0.25">
      <c r="B73" s="48"/>
      <c r="C73" s="48"/>
      <c r="D73" s="48"/>
      <c r="E73" s="48"/>
      <c r="F73" s="48"/>
      <c r="G73" s="48"/>
      <c r="H73" s="48"/>
      <c r="I73" s="48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</row>
    <row r="74" spans="2:23" x14ac:dyDescent="0.25">
      <c r="B74" s="48"/>
      <c r="C74" s="48"/>
      <c r="D74" s="48"/>
      <c r="E74" s="48"/>
      <c r="F74" s="48"/>
      <c r="G74" s="48"/>
      <c r="H74" s="48"/>
      <c r="I74" s="48"/>
      <c r="L74" s="246"/>
      <c r="M74" s="246"/>
      <c r="N74" s="255" t="s">
        <v>205</v>
      </c>
      <c r="O74" s="260">
        <f>E70+E77</f>
        <v>0</v>
      </c>
      <c r="P74" s="255" t="s">
        <v>216</v>
      </c>
      <c r="Q74" s="260">
        <f>SUM(E85:E87)</f>
        <v>0</v>
      </c>
      <c r="R74" s="246"/>
      <c r="S74" s="246"/>
      <c r="T74" s="246"/>
      <c r="U74" s="246"/>
      <c r="V74" s="246"/>
    </row>
    <row r="75" spans="2:23" x14ac:dyDescent="0.25">
      <c r="B75" s="48"/>
      <c r="C75" s="48"/>
      <c r="D75" s="48"/>
      <c r="E75" s="48"/>
      <c r="F75" s="48"/>
      <c r="G75" s="48"/>
      <c r="H75" s="48"/>
      <c r="I75" s="48"/>
      <c r="L75" s="246"/>
      <c r="M75" s="246"/>
      <c r="N75" s="285" t="s">
        <v>217</v>
      </c>
      <c r="O75" s="260" t="s">
        <v>222</v>
      </c>
      <c r="P75" s="260">
        <f>Q74</f>
        <v>0</v>
      </c>
      <c r="Q75" s="260" t="s">
        <v>223</v>
      </c>
      <c r="R75" s="258">
        <v>0.2</v>
      </c>
      <c r="S75" s="260" t="s">
        <v>224</v>
      </c>
      <c r="T75" s="260">
        <f>E72</f>
        <v>0</v>
      </c>
      <c r="U75" s="286" t="s">
        <v>226</v>
      </c>
      <c r="V75" s="246"/>
    </row>
    <row r="76" spans="2:23" x14ac:dyDescent="0.25">
      <c r="B76" s="48"/>
      <c r="C76" s="48"/>
      <c r="D76" s="48"/>
      <c r="E76" s="48"/>
      <c r="F76" s="48"/>
      <c r="G76" s="48"/>
      <c r="H76" s="48"/>
      <c r="I76" s="48"/>
      <c r="L76" s="246"/>
      <c r="M76" s="246"/>
      <c r="N76" s="285" t="s">
        <v>217</v>
      </c>
      <c r="O76" s="260" t="s">
        <v>222</v>
      </c>
      <c r="P76" s="260">
        <f>P75</f>
        <v>0</v>
      </c>
      <c r="Q76" s="260" t="s">
        <v>223</v>
      </c>
      <c r="R76" s="258">
        <v>0.2</v>
      </c>
      <c r="S76" s="260" t="s">
        <v>224</v>
      </c>
      <c r="T76" s="260">
        <f>E77</f>
        <v>0</v>
      </c>
      <c r="U76" s="286" t="s">
        <v>226</v>
      </c>
      <c r="V76" s="246"/>
    </row>
    <row r="77" spans="2:23" x14ac:dyDescent="0.25">
      <c r="B77" s="48"/>
      <c r="C77" s="48"/>
      <c r="D77" s="48"/>
      <c r="E77" s="48"/>
      <c r="F77" s="48"/>
      <c r="G77" s="48"/>
      <c r="H77" s="48"/>
      <c r="I77" s="48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46"/>
    </row>
    <row r="78" spans="2:23" x14ac:dyDescent="0.25">
      <c r="B78" s="48"/>
      <c r="C78" s="48"/>
      <c r="D78" s="48"/>
      <c r="E78" s="48"/>
      <c r="F78" s="48"/>
      <c r="G78" s="48"/>
      <c r="H78" s="48"/>
      <c r="I78" s="48"/>
      <c r="L78" s="246"/>
      <c r="M78" s="246"/>
      <c r="N78" s="255" t="s">
        <v>205</v>
      </c>
      <c r="O78" s="279">
        <f>MIN(O74,O74-Q74+MIN(P75,R75*T75)+MIN(P76,R76*T76))</f>
        <v>0</v>
      </c>
      <c r="P78" s="287" t="s">
        <v>228</v>
      </c>
      <c r="Q78" s="288"/>
      <c r="R78" s="288"/>
      <c r="S78" s="288"/>
      <c r="T78" s="289">
        <f>O74</f>
        <v>0</v>
      </c>
      <c r="U78" s="246"/>
      <c r="V78" s="246"/>
    </row>
    <row r="79" spans="2:23" x14ac:dyDescent="0.25">
      <c r="B79" s="48"/>
      <c r="C79" s="48"/>
      <c r="D79" s="48"/>
      <c r="E79" s="48"/>
      <c r="F79" s="48"/>
      <c r="G79" s="48"/>
      <c r="H79" s="48"/>
      <c r="I79" s="48"/>
      <c r="L79" s="246"/>
      <c r="M79" s="246"/>
      <c r="N79" s="246"/>
      <c r="O79" s="246"/>
      <c r="P79" s="246"/>
      <c r="Q79" s="246"/>
      <c r="R79" s="246"/>
      <c r="S79" s="246"/>
      <c r="T79" s="246"/>
      <c r="U79" s="246"/>
      <c r="V79" s="246"/>
    </row>
    <row r="80" spans="2:23" x14ac:dyDescent="0.25">
      <c r="B80" s="48"/>
      <c r="C80" s="48"/>
      <c r="D80" s="48"/>
      <c r="E80" s="48"/>
      <c r="F80" s="48"/>
      <c r="G80" s="48"/>
      <c r="H80" s="48"/>
      <c r="I80" s="48"/>
      <c r="L80" s="256" t="s">
        <v>229</v>
      </c>
      <c r="M80" s="246"/>
      <c r="N80" s="246"/>
      <c r="O80" s="246"/>
      <c r="P80" s="246"/>
      <c r="Q80" s="246"/>
      <c r="R80" s="246"/>
      <c r="S80" s="246"/>
      <c r="T80" s="246"/>
      <c r="U80" s="246"/>
      <c r="V80" s="246"/>
    </row>
    <row r="81" spans="2:23" x14ac:dyDescent="0.25">
      <c r="B81" s="48"/>
      <c r="C81" s="48"/>
      <c r="D81" s="48"/>
      <c r="E81" s="48"/>
      <c r="F81" s="48"/>
      <c r="G81" s="48"/>
      <c r="H81" s="48"/>
      <c r="I81" s="48"/>
      <c r="L81" s="246"/>
      <c r="M81" s="246"/>
      <c r="N81" s="246"/>
      <c r="O81" s="246"/>
      <c r="P81" s="246"/>
      <c r="Q81" s="246"/>
      <c r="R81" s="246"/>
      <c r="S81" s="246"/>
      <c r="T81" s="246"/>
      <c r="U81" s="246"/>
      <c r="V81" s="246"/>
    </row>
    <row r="82" spans="2:23" x14ac:dyDescent="0.25">
      <c r="B82" s="48"/>
      <c r="C82" s="48"/>
      <c r="D82" s="48"/>
      <c r="E82" s="48"/>
      <c r="F82" s="48"/>
      <c r="G82" s="48"/>
      <c r="H82" s="48"/>
      <c r="I82" s="48"/>
      <c r="L82" s="246"/>
      <c r="M82" s="290" t="s">
        <v>230</v>
      </c>
      <c r="N82" s="246"/>
      <c r="O82" s="246"/>
      <c r="P82" s="246"/>
      <c r="Q82" s="246"/>
      <c r="R82" s="246"/>
      <c r="S82" s="246"/>
      <c r="T82" s="246"/>
      <c r="U82" s="246"/>
      <c r="V82" s="246"/>
    </row>
    <row r="83" spans="2:23" x14ac:dyDescent="0.25">
      <c r="B83" s="48"/>
      <c r="C83" s="48"/>
      <c r="D83" s="48"/>
      <c r="E83" s="48"/>
      <c r="F83" s="48"/>
      <c r="G83" s="48"/>
      <c r="H83" s="48"/>
      <c r="I83" s="48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</row>
    <row r="84" spans="2:23" ht="18.75" x14ac:dyDescent="0.35">
      <c r="B84" s="48"/>
      <c r="C84" s="48"/>
      <c r="D84" s="48"/>
      <c r="E84" s="48"/>
      <c r="F84" s="48"/>
      <c r="G84" s="48"/>
      <c r="H84" s="48"/>
      <c r="I84" s="48"/>
      <c r="L84" s="246"/>
      <c r="M84" s="291" t="s">
        <v>231</v>
      </c>
      <c r="N84" s="291"/>
      <c r="O84" s="260" t="s">
        <v>205</v>
      </c>
      <c r="P84" s="244" t="s">
        <v>225</v>
      </c>
      <c r="Q84" s="255" t="s">
        <v>232</v>
      </c>
      <c r="R84" s="276" t="s">
        <v>233</v>
      </c>
      <c r="S84" s="244" t="s">
        <v>234</v>
      </c>
      <c r="T84" s="260" t="s">
        <v>206</v>
      </c>
      <c r="U84" s="292" t="s">
        <v>235</v>
      </c>
      <c r="V84" s="260" t="s">
        <v>226</v>
      </c>
    </row>
    <row r="85" spans="2:23" x14ac:dyDescent="0.25">
      <c r="B85" s="48"/>
      <c r="C85" s="48"/>
      <c r="D85" s="48"/>
      <c r="E85" s="48"/>
      <c r="F85" s="48"/>
      <c r="G85" s="48"/>
      <c r="H85" s="48"/>
      <c r="I85" s="48"/>
      <c r="L85" s="246"/>
      <c r="M85" s="246"/>
      <c r="N85" s="246"/>
      <c r="O85" s="260" t="s">
        <v>205</v>
      </c>
      <c r="P85" s="260">
        <f>F72</f>
        <v>0</v>
      </c>
      <c r="Q85" s="255" t="s">
        <v>232</v>
      </c>
      <c r="R85" s="276" t="s">
        <v>233</v>
      </c>
      <c r="S85" s="260">
        <f>F71</f>
        <v>0</v>
      </c>
      <c r="T85" s="260" t="s">
        <v>206</v>
      </c>
      <c r="U85" s="260">
        <f>F84</f>
        <v>0</v>
      </c>
      <c r="V85" s="260" t="s">
        <v>226</v>
      </c>
    </row>
    <row r="86" spans="2:23" x14ac:dyDescent="0.25">
      <c r="B86" s="48"/>
      <c r="C86" s="48"/>
      <c r="D86" s="48"/>
      <c r="E86" s="48"/>
      <c r="F86" s="48"/>
      <c r="G86" s="48"/>
      <c r="H86" s="48"/>
      <c r="I86" s="48"/>
      <c r="L86" s="246"/>
      <c r="M86" s="246"/>
      <c r="N86" s="246"/>
      <c r="O86" s="260" t="s">
        <v>205</v>
      </c>
      <c r="P86" s="293" t="e">
        <f>P85/(S85+U85)</f>
        <v>#DIV/0!</v>
      </c>
      <c r="Q86" s="246"/>
      <c r="R86" s="246"/>
      <c r="S86" s="246"/>
      <c r="T86" s="246"/>
      <c r="U86" s="246"/>
      <c r="V86" s="246"/>
    </row>
    <row r="87" spans="2:23" x14ac:dyDescent="0.25">
      <c r="B87" s="48"/>
      <c r="C87" s="48"/>
      <c r="D87" s="48"/>
      <c r="E87" s="48"/>
      <c r="F87" s="48"/>
      <c r="G87" s="48"/>
      <c r="H87" s="48"/>
      <c r="I87" s="48"/>
      <c r="L87" s="246"/>
      <c r="M87" s="246"/>
      <c r="N87" s="246"/>
      <c r="O87" s="246"/>
      <c r="P87" s="246"/>
      <c r="Q87" s="246"/>
      <c r="R87" s="246"/>
      <c r="S87" s="246"/>
      <c r="T87" s="246"/>
      <c r="U87" s="246"/>
      <c r="V87" s="246"/>
    </row>
    <row r="88" spans="2:23" x14ac:dyDescent="0.25">
      <c r="B88" s="48"/>
      <c r="C88" s="48"/>
      <c r="D88" s="48"/>
      <c r="E88" s="48"/>
      <c r="F88" s="48"/>
      <c r="G88" s="48"/>
      <c r="H88" s="48"/>
      <c r="I88" s="48"/>
      <c r="L88" s="246"/>
      <c r="M88" s="246" t="s">
        <v>236</v>
      </c>
      <c r="N88" s="246"/>
      <c r="O88" s="246"/>
      <c r="P88" s="246"/>
      <c r="Q88" s="246"/>
      <c r="R88" s="294" t="e">
        <f>IF(P86&lt;0.2,"NOT slow-paying", "IS slow-paying")</f>
        <v>#DIV/0!</v>
      </c>
      <c r="S88" s="294"/>
      <c r="T88" s="255" t="s">
        <v>185</v>
      </c>
      <c r="U88" s="280" t="s">
        <v>219</v>
      </c>
      <c r="V88" s="255" t="s">
        <v>205</v>
      </c>
      <c r="W88" s="280" t="e">
        <f>IF(P86&lt;20%,P94,P104)</f>
        <v>#DIV/0!</v>
      </c>
    </row>
    <row r="89" spans="2:23" x14ac:dyDescent="0.25">
      <c r="B89" s="48"/>
      <c r="C89" s="48"/>
      <c r="D89" s="48"/>
      <c r="E89" s="48"/>
      <c r="F89" s="48"/>
      <c r="G89" s="48"/>
      <c r="H89" s="48"/>
      <c r="I89" s="48"/>
      <c r="L89" s="246"/>
      <c r="M89" s="246"/>
      <c r="N89" s="246"/>
      <c r="O89" s="246"/>
      <c r="P89" s="246"/>
      <c r="Q89" s="246"/>
      <c r="R89" s="246"/>
      <c r="S89" s="246"/>
      <c r="T89" s="246"/>
      <c r="U89" s="246"/>
      <c r="V89" s="246"/>
    </row>
    <row r="90" spans="2:23" x14ac:dyDescent="0.25">
      <c r="B90" s="48"/>
      <c r="C90" s="48"/>
      <c r="D90" s="48"/>
      <c r="E90" s="48"/>
      <c r="F90" s="48"/>
      <c r="G90" s="48"/>
      <c r="H90" s="48"/>
      <c r="I90" s="48"/>
      <c r="L90" s="246"/>
      <c r="M90" s="1" t="s">
        <v>237</v>
      </c>
      <c r="V90" s="246"/>
    </row>
    <row r="91" spans="2:23" x14ac:dyDescent="0.25">
      <c r="B91" s="48"/>
      <c r="C91" s="48"/>
      <c r="D91" s="48"/>
      <c r="E91" s="48"/>
      <c r="F91" s="48"/>
      <c r="G91" s="48"/>
      <c r="H91" s="48"/>
      <c r="I91" s="48"/>
      <c r="L91" s="246"/>
      <c r="V91" s="246"/>
    </row>
    <row r="92" spans="2:23" ht="18.75" x14ac:dyDescent="0.35">
      <c r="B92" s="48"/>
      <c r="C92" s="48"/>
      <c r="D92" s="48"/>
      <c r="E92" s="48"/>
      <c r="F92" s="48"/>
      <c r="G92" s="48"/>
      <c r="H92" s="48"/>
      <c r="I92" s="48"/>
      <c r="L92" s="246"/>
      <c r="N92" s="280" t="s">
        <v>219</v>
      </c>
      <c r="O92" s="260" t="s">
        <v>205</v>
      </c>
      <c r="P92" s="258">
        <v>0.2</v>
      </c>
      <c r="Q92" s="260" t="s">
        <v>224</v>
      </c>
      <c r="R92" s="260" t="s">
        <v>233</v>
      </c>
      <c r="S92" s="244" t="s">
        <v>225</v>
      </c>
      <c r="T92" s="260" t="s">
        <v>206</v>
      </c>
      <c r="U92" s="244" t="s">
        <v>238</v>
      </c>
      <c r="V92" s="260" t="s">
        <v>226</v>
      </c>
    </row>
    <row r="93" spans="2:23" x14ac:dyDescent="0.25">
      <c r="B93" s="48"/>
      <c r="C93" s="48"/>
      <c r="D93" s="48"/>
      <c r="E93" s="48"/>
      <c r="F93" s="48"/>
      <c r="G93" s="48"/>
      <c r="H93" s="48"/>
      <c r="I93" s="48"/>
      <c r="L93" s="246"/>
      <c r="N93" s="246"/>
      <c r="O93" s="260" t="s">
        <v>205</v>
      </c>
      <c r="P93" s="258">
        <v>0.2</v>
      </c>
      <c r="Q93" s="260" t="s">
        <v>224</v>
      </c>
      <c r="R93" s="260" t="s">
        <v>233</v>
      </c>
      <c r="S93" s="260">
        <f>F72</f>
        <v>0</v>
      </c>
      <c r="T93" s="260" t="s">
        <v>206</v>
      </c>
      <c r="U93" s="260">
        <f>F79</f>
        <v>0</v>
      </c>
      <c r="V93" s="260" t="s">
        <v>226</v>
      </c>
    </row>
    <row r="94" spans="2:23" x14ac:dyDescent="0.25">
      <c r="B94" s="48"/>
      <c r="C94" s="48"/>
      <c r="D94" s="48"/>
      <c r="E94" s="48"/>
      <c r="F94" s="48"/>
      <c r="G94" s="48"/>
      <c r="H94" s="48"/>
      <c r="I94" s="48"/>
      <c r="L94" s="246"/>
      <c r="N94" s="246"/>
      <c r="O94" s="260" t="s">
        <v>205</v>
      </c>
      <c r="P94" s="280">
        <f>MIN(Q102,P93*(S93+U93))</f>
        <v>0</v>
      </c>
      <c r="Q94" s="287" t="s">
        <v>228</v>
      </c>
      <c r="R94" s="288"/>
      <c r="S94" s="288"/>
      <c r="T94" s="288"/>
      <c r="U94" s="289">
        <f>F70+F77</f>
        <v>0</v>
      </c>
      <c r="V94" s="246"/>
    </row>
    <row r="95" spans="2:23" x14ac:dyDescent="0.25">
      <c r="B95" s="48"/>
      <c r="C95" s="48"/>
      <c r="D95" s="48"/>
      <c r="E95" s="48"/>
      <c r="F95" s="48"/>
      <c r="G95" s="48"/>
      <c r="H95" s="48"/>
      <c r="I95" s="48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</row>
    <row r="96" spans="2:23" x14ac:dyDescent="0.25">
      <c r="B96" s="48"/>
      <c r="C96" s="48"/>
      <c r="D96" s="48"/>
      <c r="E96" s="48"/>
      <c r="F96" s="48"/>
      <c r="G96" s="48"/>
      <c r="H96" s="48"/>
      <c r="I96" s="48"/>
      <c r="L96" s="246"/>
      <c r="M96" s="1" t="s">
        <v>239</v>
      </c>
      <c r="N96" s="246"/>
      <c r="O96" s="246"/>
      <c r="P96" s="246"/>
      <c r="Q96" s="246"/>
      <c r="R96" s="246"/>
      <c r="S96" s="246"/>
      <c r="T96" s="246"/>
      <c r="U96" s="246"/>
      <c r="V96" s="246"/>
    </row>
    <row r="97" spans="12:23" x14ac:dyDescent="0.25"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</row>
    <row r="98" spans="12:23" x14ac:dyDescent="0.25">
      <c r="L98" s="246"/>
      <c r="M98" s="246"/>
      <c r="N98" s="280" t="s">
        <v>219</v>
      </c>
      <c r="O98" s="260" t="s">
        <v>205</v>
      </c>
      <c r="P98" s="258">
        <v>0.2</v>
      </c>
      <c r="Q98" s="260"/>
      <c r="R98" s="246"/>
      <c r="S98" s="246"/>
      <c r="T98" s="246"/>
      <c r="U98" s="246"/>
      <c r="V98" s="246"/>
    </row>
    <row r="99" spans="12:23" ht="18.75" x14ac:dyDescent="0.35">
      <c r="L99" s="246"/>
      <c r="M99" s="246"/>
      <c r="N99" s="246"/>
      <c r="O99" s="295" t="s">
        <v>240</v>
      </c>
      <c r="P99" s="260" t="s">
        <v>241</v>
      </c>
      <c r="Q99" s="260" t="s">
        <v>80</v>
      </c>
      <c r="R99" s="260" t="s">
        <v>216</v>
      </c>
      <c r="S99" s="260" t="s">
        <v>43</v>
      </c>
      <c r="T99" s="260" t="s">
        <v>223</v>
      </c>
      <c r="U99" s="244" t="s">
        <v>225</v>
      </c>
      <c r="V99" s="260" t="s">
        <v>206</v>
      </c>
      <c r="W99" s="244" t="s">
        <v>238</v>
      </c>
    </row>
    <row r="101" spans="12:23" x14ac:dyDescent="0.25">
      <c r="O101" s="260" t="s">
        <v>205</v>
      </c>
      <c r="P101" s="258">
        <v>0.2</v>
      </c>
    </row>
    <row r="102" spans="12:23" x14ac:dyDescent="0.25">
      <c r="L102" s="243"/>
      <c r="M102" s="243"/>
      <c r="N102" s="243"/>
      <c r="O102" s="295" t="s">
        <v>240</v>
      </c>
      <c r="P102" s="260" t="s">
        <v>241</v>
      </c>
      <c r="Q102" s="244">
        <f>F70+F77</f>
        <v>0</v>
      </c>
      <c r="R102" s="260" t="s">
        <v>216</v>
      </c>
      <c r="S102" s="244">
        <f>SUM(F85:F87)</f>
        <v>0</v>
      </c>
      <c r="T102" s="260" t="s">
        <v>223</v>
      </c>
      <c r="U102" s="244">
        <f>S93</f>
        <v>0</v>
      </c>
      <c r="V102" s="260" t="s">
        <v>206</v>
      </c>
      <c r="W102" s="244">
        <f>U93</f>
        <v>0</v>
      </c>
    </row>
    <row r="103" spans="12:23" x14ac:dyDescent="0.25">
      <c r="L103" s="243"/>
      <c r="M103" s="243"/>
      <c r="N103" s="243"/>
      <c r="O103" s="243"/>
      <c r="P103" s="243"/>
      <c r="Q103" s="243"/>
      <c r="R103" s="243"/>
      <c r="S103" s="243"/>
      <c r="T103" s="243"/>
      <c r="U103" s="243"/>
      <c r="V103" s="243"/>
      <c r="W103" s="243"/>
    </row>
    <row r="104" spans="12:23" x14ac:dyDescent="0.25">
      <c r="L104" s="243"/>
      <c r="M104" s="243"/>
      <c r="N104" s="243"/>
      <c r="O104" s="260" t="s">
        <v>205</v>
      </c>
      <c r="P104" s="281">
        <f>MIN(Q102,P101*MAX(Q102-S102,U102+W102))</f>
        <v>0</v>
      </c>
      <c r="Q104" s="287" t="s">
        <v>228</v>
      </c>
      <c r="R104" s="288"/>
      <c r="S104" s="288"/>
      <c r="T104" s="288"/>
      <c r="U104" s="289">
        <f>U94</f>
        <v>0</v>
      </c>
      <c r="V104" s="243"/>
      <c r="W104" s="243"/>
    </row>
    <row r="105" spans="12:23" x14ac:dyDescent="0.25"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</row>
    <row r="106" spans="12:23" x14ac:dyDescent="0.25">
      <c r="L106" s="243"/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43"/>
    </row>
    <row r="107" spans="12:23" x14ac:dyDescent="0.25"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43"/>
    </row>
    <row r="108" spans="12:23" x14ac:dyDescent="0.25">
      <c r="L108" s="243"/>
      <c r="M108" s="243"/>
      <c r="N108" s="243"/>
      <c r="O108" s="243"/>
      <c r="P108" s="243"/>
      <c r="Q108" s="243"/>
      <c r="R108" s="243"/>
      <c r="S108" s="243"/>
      <c r="T108" s="243"/>
      <c r="U108" s="243"/>
      <c r="V108" s="243"/>
      <c r="W108" s="243"/>
    </row>
    <row r="109" spans="12:23" x14ac:dyDescent="0.25"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</row>
    <row r="110" spans="12:23" x14ac:dyDescent="0.25">
      <c r="L110" s="243"/>
      <c r="M110" s="243"/>
      <c r="N110" s="243"/>
      <c r="O110" s="243"/>
      <c r="P110" s="243"/>
      <c r="Q110" s="243"/>
      <c r="R110" s="243"/>
      <c r="S110" s="243"/>
      <c r="T110" s="243"/>
      <c r="U110" s="243"/>
      <c r="V110" s="243"/>
      <c r="W110" s="243"/>
    </row>
    <row r="111" spans="12:23" x14ac:dyDescent="0.25"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43"/>
    </row>
    <row r="112" spans="12:23" x14ac:dyDescent="0.25">
      <c r="L112" s="243"/>
      <c r="M112" s="243"/>
      <c r="N112" s="243"/>
      <c r="O112" s="243"/>
      <c r="P112" s="243"/>
      <c r="Q112" s="243"/>
      <c r="R112" s="243"/>
      <c r="S112" s="243"/>
      <c r="T112" s="243"/>
      <c r="U112" s="243"/>
      <c r="V112" s="243"/>
      <c r="W112" s="243"/>
    </row>
    <row r="113" spans="12:23" x14ac:dyDescent="0.25">
      <c r="L113" s="243"/>
      <c r="M113" s="243"/>
      <c r="N113" s="243"/>
      <c r="O113" s="243"/>
      <c r="P113" s="243"/>
      <c r="Q113" s="243"/>
      <c r="R113" s="243"/>
      <c r="S113" s="243"/>
      <c r="T113" s="243"/>
      <c r="U113" s="243"/>
      <c r="V113" s="243"/>
      <c r="W113" s="243"/>
    </row>
    <row r="114" spans="12:23" x14ac:dyDescent="0.25">
      <c r="L114" s="243"/>
      <c r="M114" s="243"/>
      <c r="N114" s="243"/>
      <c r="O114" s="243"/>
      <c r="P114" s="243"/>
      <c r="Q114" s="243"/>
      <c r="R114" s="243"/>
      <c r="S114" s="243"/>
      <c r="T114" s="243"/>
      <c r="U114" s="243"/>
      <c r="V114" s="243"/>
      <c r="W114" s="243"/>
    </row>
    <row r="115" spans="12:23" x14ac:dyDescent="0.25">
      <c r="L115" s="243"/>
      <c r="M115" s="243"/>
      <c r="N115" s="243"/>
      <c r="O115" s="243"/>
      <c r="P115" s="243"/>
      <c r="Q115" s="243"/>
      <c r="R115" s="243"/>
      <c r="S115" s="243"/>
      <c r="T115" s="243"/>
      <c r="U115" s="243"/>
      <c r="V115" s="243"/>
      <c r="W115" s="243"/>
    </row>
    <row r="116" spans="12:23" x14ac:dyDescent="0.25">
      <c r="L116" s="243"/>
      <c r="M116" s="243"/>
      <c r="N116" s="243"/>
      <c r="O116" s="243"/>
      <c r="P116" s="243"/>
      <c r="Q116" s="243"/>
      <c r="R116" s="243"/>
      <c r="S116" s="243"/>
      <c r="T116" s="243"/>
      <c r="U116" s="243"/>
      <c r="V116" s="243"/>
      <c r="W116" s="243"/>
    </row>
    <row r="117" spans="12:23" x14ac:dyDescent="0.25">
      <c r="L117" s="243"/>
      <c r="M117" s="243"/>
      <c r="N117" s="243"/>
      <c r="O117" s="243"/>
      <c r="P117" s="243"/>
      <c r="Q117" s="243"/>
      <c r="R117" s="243"/>
      <c r="S117" s="243"/>
      <c r="T117" s="243"/>
      <c r="U117" s="243"/>
      <c r="V117" s="243"/>
      <c r="W117" s="243"/>
    </row>
    <row r="118" spans="12:23" x14ac:dyDescent="0.25">
      <c r="L118" s="243"/>
      <c r="M118" s="243"/>
      <c r="N118" s="243"/>
      <c r="O118" s="243"/>
      <c r="P118" s="243"/>
      <c r="Q118" s="243"/>
      <c r="R118" s="243"/>
      <c r="S118" s="243"/>
      <c r="T118" s="243"/>
      <c r="U118" s="243"/>
      <c r="V118" s="243"/>
      <c r="W118" s="243"/>
    </row>
    <row r="119" spans="12:23" x14ac:dyDescent="0.25">
      <c r="L119" s="243"/>
      <c r="M119" s="243"/>
      <c r="N119" s="243"/>
      <c r="O119" s="243"/>
      <c r="P119" s="243"/>
      <c r="Q119" s="243"/>
      <c r="R119" s="243"/>
      <c r="S119" s="243"/>
      <c r="T119" s="243"/>
      <c r="U119" s="243"/>
      <c r="V119" s="243"/>
      <c r="W119" s="243"/>
    </row>
    <row r="120" spans="12:23" x14ac:dyDescent="0.25">
      <c r="L120" s="243"/>
      <c r="M120" s="243"/>
      <c r="N120" s="243"/>
      <c r="O120" s="243"/>
      <c r="P120" s="243"/>
      <c r="Q120" s="243"/>
      <c r="R120" s="243"/>
      <c r="S120" s="243"/>
      <c r="T120" s="243"/>
      <c r="U120" s="243"/>
      <c r="V120" s="243"/>
      <c r="W120" s="243"/>
    </row>
    <row r="121" spans="12:23" x14ac:dyDescent="0.25">
      <c r="L121" s="243"/>
      <c r="M121" s="243"/>
      <c r="N121" s="243"/>
      <c r="O121" s="243"/>
      <c r="P121" s="243"/>
      <c r="Q121" s="243"/>
      <c r="R121" s="243"/>
      <c r="S121" s="243"/>
      <c r="T121" s="243"/>
      <c r="U121" s="243"/>
      <c r="V121" s="243"/>
      <c r="W121" s="243"/>
    </row>
    <row r="122" spans="12:23" x14ac:dyDescent="0.25">
      <c r="L122" s="255" t="s">
        <v>242</v>
      </c>
      <c r="M122" s="255" t="s">
        <v>242</v>
      </c>
      <c r="N122" s="255" t="s">
        <v>242</v>
      </c>
      <c r="O122" s="255" t="s">
        <v>242</v>
      </c>
      <c r="P122" s="255" t="s">
        <v>242</v>
      </c>
      <c r="Q122" s="255" t="s">
        <v>242</v>
      </c>
      <c r="R122" s="255" t="s">
        <v>242</v>
      </c>
      <c r="S122" s="255" t="s">
        <v>242</v>
      </c>
      <c r="T122" s="255" t="s">
        <v>242</v>
      </c>
      <c r="U122" s="255" t="s">
        <v>242</v>
      </c>
      <c r="V122" s="255" t="s">
        <v>242</v>
      </c>
      <c r="W122" s="255" t="s">
        <v>242</v>
      </c>
    </row>
    <row r="123" spans="12:23" x14ac:dyDescent="0.25">
      <c r="L123" s="101" t="s">
        <v>78</v>
      </c>
      <c r="M123" s="255" t="s">
        <v>205</v>
      </c>
      <c r="N123" s="279" t="s">
        <v>218</v>
      </c>
      <c r="O123" s="255" t="s">
        <v>206</v>
      </c>
      <c r="P123" s="280" t="s">
        <v>219</v>
      </c>
    </row>
    <row r="124" spans="12:23" x14ac:dyDescent="0.25">
      <c r="L124" s="101" t="s">
        <v>78</v>
      </c>
      <c r="M124" s="255" t="s">
        <v>205</v>
      </c>
      <c r="N124" s="279">
        <f>O138</f>
        <v>0</v>
      </c>
      <c r="O124" s="255" t="s">
        <v>206</v>
      </c>
      <c r="P124" s="281" t="e">
        <f>W148</f>
        <v>#DIV/0!</v>
      </c>
    </row>
    <row r="125" spans="12:23" x14ac:dyDescent="0.25">
      <c r="O125" s="246"/>
      <c r="P125" s="246"/>
      <c r="Q125" s="246"/>
      <c r="R125" s="246"/>
      <c r="S125" s="246"/>
      <c r="T125" s="246"/>
      <c r="U125" s="246"/>
      <c r="V125" s="246"/>
    </row>
    <row r="126" spans="12:23" x14ac:dyDescent="0.25">
      <c r="L126" s="282" t="s">
        <v>78</v>
      </c>
      <c r="M126" s="283" t="s">
        <v>205</v>
      </c>
      <c r="N126" s="284" t="e">
        <f>N124+P124</f>
        <v>#DIV/0!</v>
      </c>
      <c r="O126" s="240" t="s">
        <v>220</v>
      </c>
    </row>
    <row r="128" spans="12:23" x14ac:dyDescent="0.25">
      <c r="L128" s="256" t="s">
        <v>221</v>
      </c>
      <c r="M128" s="246"/>
      <c r="N128" s="246"/>
      <c r="O128" s="246"/>
      <c r="P128" s="246"/>
      <c r="Q128" s="246"/>
      <c r="R128" s="246"/>
      <c r="S128" s="246"/>
      <c r="T128" s="246"/>
      <c r="U128" s="246"/>
      <c r="V128" s="246"/>
    </row>
    <row r="129" spans="12:23" x14ac:dyDescent="0.25">
      <c r="L129" s="246"/>
      <c r="M129" s="246"/>
      <c r="N129" s="246"/>
      <c r="O129" s="246"/>
      <c r="P129" s="246"/>
      <c r="Q129" s="246"/>
      <c r="R129" s="246"/>
      <c r="S129" s="246"/>
      <c r="T129" s="246"/>
      <c r="U129" s="246"/>
      <c r="V129" s="246"/>
    </row>
    <row r="130" spans="12:23" x14ac:dyDescent="0.25">
      <c r="L130" s="246"/>
      <c r="M130" s="279" t="s">
        <v>218</v>
      </c>
      <c r="N130" s="255" t="s">
        <v>205</v>
      </c>
      <c r="O130" s="260" t="s">
        <v>80</v>
      </c>
      <c r="P130" s="255" t="s">
        <v>216</v>
      </c>
      <c r="Q130" s="260" t="s">
        <v>43</v>
      </c>
      <c r="R130" s="255"/>
      <c r="S130" s="260"/>
      <c r="T130" s="260"/>
      <c r="U130" s="258"/>
      <c r="V130" s="260"/>
      <c r="W130" s="244"/>
    </row>
    <row r="131" spans="12:23" ht="18.75" x14ac:dyDescent="0.35">
      <c r="L131" s="246"/>
      <c r="M131" s="246"/>
      <c r="N131" s="285" t="s">
        <v>217</v>
      </c>
      <c r="O131" s="260" t="s">
        <v>222</v>
      </c>
      <c r="P131" s="260" t="s">
        <v>43</v>
      </c>
      <c r="Q131" s="260" t="s">
        <v>223</v>
      </c>
      <c r="R131" s="258">
        <v>0.2</v>
      </c>
      <c r="S131" s="260" t="s">
        <v>224</v>
      </c>
      <c r="T131" s="244" t="s">
        <v>225</v>
      </c>
      <c r="U131" s="286" t="s">
        <v>226</v>
      </c>
      <c r="V131" s="246"/>
    </row>
    <row r="132" spans="12:23" ht="17.25" x14ac:dyDescent="0.25">
      <c r="L132" s="246"/>
      <c r="M132" s="246"/>
      <c r="N132" s="285" t="s">
        <v>217</v>
      </c>
      <c r="O132" s="260" t="s">
        <v>222</v>
      </c>
      <c r="P132" s="260" t="s">
        <v>43</v>
      </c>
      <c r="Q132" s="260" t="s">
        <v>223</v>
      </c>
      <c r="R132" s="258">
        <v>0.2</v>
      </c>
      <c r="S132" s="260" t="s">
        <v>224</v>
      </c>
      <c r="T132" s="244" t="s">
        <v>227</v>
      </c>
      <c r="U132" s="286" t="s">
        <v>226</v>
      </c>
      <c r="V132" s="246"/>
    </row>
    <row r="133" spans="12:23" x14ac:dyDescent="0.25">
      <c r="L133" s="246"/>
      <c r="M133" s="246"/>
      <c r="N133" s="246"/>
      <c r="O133" s="246"/>
      <c r="P133" s="246"/>
      <c r="Q133" s="246"/>
      <c r="R133" s="246"/>
      <c r="S133" s="246"/>
      <c r="T133" s="246"/>
      <c r="U133" s="246"/>
      <c r="V133" s="246"/>
    </row>
    <row r="134" spans="12:23" x14ac:dyDescent="0.25">
      <c r="L134" s="246"/>
      <c r="M134" s="246"/>
      <c r="N134" s="255" t="s">
        <v>205</v>
      </c>
      <c r="O134" s="260">
        <f>E130+E137</f>
        <v>0</v>
      </c>
      <c r="P134" s="255" t="s">
        <v>216</v>
      </c>
      <c r="Q134" s="260">
        <f>SUM(E145:E147)</f>
        <v>0</v>
      </c>
      <c r="R134" s="246"/>
      <c r="S134" s="246"/>
      <c r="T134" s="246"/>
      <c r="U134" s="246"/>
      <c r="V134" s="246"/>
    </row>
    <row r="135" spans="12:23" x14ac:dyDescent="0.25">
      <c r="L135" s="246"/>
      <c r="M135" s="246"/>
      <c r="N135" s="285" t="s">
        <v>217</v>
      </c>
      <c r="O135" s="260" t="s">
        <v>222</v>
      </c>
      <c r="P135" s="260">
        <f>Q134</f>
        <v>0</v>
      </c>
      <c r="Q135" s="260" t="s">
        <v>223</v>
      </c>
      <c r="R135" s="258">
        <v>0.2</v>
      </c>
      <c r="S135" s="260" t="s">
        <v>224</v>
      </c>
      <c r="T135" s="260">
        <f>E132</f>
        <v>0</v>
      </c>
      <c r="U135" s="286" t="s">
        <v>226</v>
      </c>
      <c r="V135" s="246"/>
    </row>
    <row r="136" spans="12:23" x14ac:dyDescent="0.25">
      <c r="L136" s="246"/>
      <c r="M136" s="246"/>
      <c r="N136" s="285" t="s">
        <v>217</v>
      </c>
      <c r="O136" s="260" t="s">
        <v>222</v>
      </c>
      <c r="P136" s="260">
        <f>P135</f>
        <v>0</v>
      </c>
      <c r="Q136" s="260" t="s">
        <v>223</v>
      </c>
      <c r="R136" s="258">
        <v>0.2</v>
      </c>
      <c r="S136" s="260" t="s">
        <v>224</v>
      </c>
      <c r="T136" s="260">
        <f>E137</f>
        <v>0</v>
      </c>
      <c r="U136" s="286" t="s">
        <v>226</v>
      </c>
      <c r="V136" s="246"/>
    </row>
    <row r="137" spans="12:23" x14ac:dyDescent="0.25">
      <c r="L137" s="246"/>
      <c r="M137" s="246"/>
      <c r="N137" s="246"/>
      <c r="O137" s="246"/>
      <c r="P137" s="246"/>
      <c r="Q137" s="246"/>
      <c r="R137" s="246"/>
      <c r="S137" s="246"/>
      <c r="T137" s="246"/>
      <c r="U137" s="246"/>
      <c r="V137" s="246"/>
    </row>
    <row r="138" spans="12:23" x14ac:dyDescent="0.25">
      <c r="L138" s="246"/>
      <c r="M138" s="246"/>
      <c r="N138" s="255" t="s">
        <v>205</v>
      </c>
      <c r="O138" s="279">
        <f>MIN(O134,O134-Q134+MIN(P135,R135*T135)+MIN(P136,R136*T136))</f>
        <v>0</v>
      </c>
      <c r="P138" s="287" t="s">
        <v>228</v>
      </c>
      <c r="Q138" s="288"/>
      <c r="R138" s="288"/>
      <c r="S138" s="288"/>
      <c r="T138" s="289">
        <f>O134</f>
        <v>0</v>
      </c>
      <c r="U138" s="246"/>
      <c r="V138" s="246"/>
    </row>
    <row r="139" spans="12:23" x14ac:dyDescent="0.25">
      <c r="L139" s="246"/>
      <c r="M139" s="246"/>
      <c r="N139" s="246"/>
      <c r="O139" s="246"/>
      <c r="P139" s="246"/>
      <c r="Q139" s="246"/>
      <c r="R139" s="246"/>
      <c r="S139" s="246"/>
      <c r="T139" s="246"/>
      <c r="U139" s="246"/>
      <c r="V139" s="246"/>
    </row>
    <row r="140" spans="12:23" x14ac:dyDescent="0.25">
      <c r="L140" s="256" t="s">
        <v>229</v>
      </c>
      <c r="M140" s="246"/>
      <c r="N140" s="246"/>
      <c r="O140" s="246"/>
      <c r="P140" s="246"/>
      <c r="Q140" s="246"/>
      <c r="R140" s="246"/>
      <c r="S140" s="246"/>
      <c r="T140" s="246"/>
      <c r="U140" s="246"/>
      <c r="V140" s="246"/>
    </row>
    <row r="141" spans="12:23" x14ac:dyDescent="0.25">
      <c r="L141" s="246"/>
      <c r="M141" s="246"/>
      <c r="N141" s="246"/>
      <c r="O141" s="246"/>
      <c r="P141" s="246"/>
      <c r="Q141" s="246"/>
      <c r="R141" s="246"/>
      <c r="S141" s="246"/>
      <c r="T141" s="246"/>
      <c r="U141" s="246"/>
      <c r="V141" s="246"/>
    </row>
    <row r="142" spans="12:23" x14ac:dyDescent="0.25">
      <c r="L142" s="246"/>
      <c r="M142" s="290" t="s">
        <v>230</v>
      </c>
      <c r="N142" s="246"/>
      <c r="O142" s="246"/>
      <c r="P142" s="246"/>
      <c r="Q142" s="246"/>
      <c r="R142" s="246"/>
      <c r="S142" s="246"/>
      <c r="T142" s="246"/>
      <c r="U142" s="246"/>
      <c r="V142" s="246"/>
    </row>
    <row r="143" spans="12:23" x14ac:dyDescent="0.25">
      <c r="L143" s="246"/>
      <c r="M143" s="246"/>
      <c r="N143" s="246"/>
      <c r="O143" s="246"/>
      <c r="P143" s="246"/>
      <c r="Q143" s="246"/>
      <c r="R143" s="246"/>
      <c r="S143" s="246"/>
      <c r="T143" s="246"/>
      <c r="U143" s="246"/>
      <c r="V143" s="246"/>
    </row>
    <row r="144" spans="12:23" ht="18.75" x14ac:dyDescent="0.35">
      <c r="L144" s="246"/>
      <c r="M144" s="291" t="s">
        <v>231</v>
      </c>
      <c r="N144" s="291"/>
      <c r="O144" s="260" t="s">
        <v>205</v>
      </c>
      <c r="P144" s="244" t="s">
        <v>225</v>
      </c>
      <c r="Q144" s="255" t="s">
        <v>232</v>
      </c>
      <c r="R144" s="276" t="s">
        <v>233</v>
      </c>
      <c r="S144" s="244" t="s">
        <v>234</v>
      </c>
      <c r="T144" s="260" t="s">
        <v>206</v>
      </c>
      <c r="U144" s="292" t="s">
        <v>235</v>
      </c>
      <c r="V144" s="260" t="s">
        <v>226</v>
      </c>
    </row>
    <row r="145" spans="12:23" x14ac:dyDescent="0.25">
      <c r="L145" s="246"/>
      <c r="M145" s="246"/>
      <c r="N145" s="246"/>
      <c r="O145" s="260" t="s">
        <v>205</v>
      </c>
      <c r="P145" s="260">
        <f>F132</f>
        <v>0</v>
      </c>
      <c r="Q145" s="255" t="s">
        <v>232</v>
      </c>
      <c r="R145" s="276" t="s">
        <v>233</v>
      </c>
      <c r="S145" s="260">
        <f>F131</f>
        <v>0</v>
      </c>
      <c r="T145" s="260" t="s">
        <v>206</v>
      </c>
      <c r="U145" s="260">
        <f>F144</f>
        <v>0</v>
      </c>
      <c r="V145" s="260" t="s">
        <v>226</v>
      </c>
    </row>
    <row r="146" spans="12:23" x14ac:dyDescent="0.25">
      <c r="L146" s="246"/>
      <c r="M146" s="246"/>
      <c r="N146" s="246"/>
      <c r="O146" s="260" t="s">
        <v>205</v>
      </c>
      <c r="P146" s="293" t="e">
        <f>P145/(S145+U145)</f>
        <v>#DIV/0!</v>
      </c>
      <c r="Q146" s="246"/>
      <c r="R146" s="246"/>
      <c r="S146" s="246"/>
      <c r="T146" s="246"/>
      <c r="U146" s="246"/>
      <c r="V146" s="246"/>
    </row>
    <row r="147" spans="12:23" x14ac:dyDescent="0.25">
      <c r="L147" s="246"/>
      <c r="M147" s="246"/>
      <c r="N147" s="246"/>
      <c r="O147" s="246"/>
      <c r="P147" s="246"/>
      <c r="Q147" s="246"/>
      <c r="R147" s="246"/>
      <c r="S147" s="246"/>
      <c r="T147" s="246"/>
      <c r="U147" s="246"/>
      <c r="V147" s="246"/>
    </row>
    <row r="148" spans="12:23" x14ac:dyDescent="0.25">
      <c r="L148" s="246"/>
      <c r="M148" s="246" t="s">
        <v>236</v>
      </c>
      <c r="N148" s="246"/>
      <c r="O148" s="246"/>
      <c r="P148" s="246"/>
      <c r="Q148" s="246"/>
      <c r="R148" s="294" t="e">
        <f>IF(P146&lt;0.2,"NOT slow-paying", "IS slow-paying")</f>
        <v>#DIV/0!</v>
      </c>
      <c r="S148" s="294"/>
      <c r="T148" s="255" t="s">
        <v>185</v>
      </c>
      <c r="U148" s="280" t="s">
        <v>219</v>
      </c>
      <c r="V148" s="255" t="s">
        <v>205</v>
      </c>
      <c r="W148" s="280" t="e">
        <f>IF(P146&lt;20%,P154,P164)</f>
        <v>#DIV/0!</v>
      </c>
    </row>
    <row r="149" spans="12:23" x14ac:dyDescent="0.25">
      <c r="L149" s="246"/>
      <c r="M149" s="246"/>
      <c r="N149" s="246"/>
      <c r="O149" s="246"/>
      <c r="P149" s="246"/>
      <c r="Q149" s="246"/>
      <c r="R149" s="246"/>
      <c r="S149" s="246"/>
      <c r="T149" s="246"/>
      <c r="U149" s="246"/>
      <c r="V149" s="246"/>
    </row>
    <row r="150" spans="12:23" x14ac:dyDescent="0.25">
      <c r="L150" s="246"/>
      <c r="M150" s="1" t="s">
        <v>237</v>
      </c>
      <c r="V150" s="246"/>
    </row>
    <row r="151" spans="12:23" x14ac:dyDescent="0.25">
      <c r="L151" s="246"/>
      <c r="V151" s="246"/>
    </row>
    <row r="152" spans="12:23" ht="18.75" x14ac:dyDescent="0.35">
      <c r="L152" s="246"/>
      <c r="N152" s="280" t="s">
        <v>219</v>
      </c>
      <c r="O152" s="260" t="s">
        <v>205</v>
      </c>
      <c r="P152" s="258">
        <v>0.2</v>
      </c>
      <c r="Q152" s="260" t="s">
        <v>224</v>
      </c>
      <c r="R152" s="260" t="s">
        <v>233</v>
      </c>
      <c r="S152" s="244" t="s">
        <v>225</v>
      </c>
      <c r="T152" s="260" t="s">
        <v>206</v>
      </c>
      <c r="U152" s="244" t="s">
        <v>238</v>
      </c>
      <c r="V152" s="260" t="s">
        <v>226</v>
      </c>
    </row>
    <row r="153" spans="12:23" x14ac:dyDescent="0.25">
      <c r="L153" s="246"/>
      <c r="N153" s="246"/>
      <c r="O153" s="260" t="s">
        <v>205</v>
      </c>
      <c r="P153" s="258">
        <v>0.2</v>
      </c>
      <c r="Q153" s="260" t="s">
        <v>224</v>
      </c>
      <c r="R153" s="260" t="s">
        <v>233</v>
      </c>
      <c r="S153" s="260">
        <f>F132</f>
        <v>0</v>
      </c>
      <c r="T153" s="260" t="s">
        <v>206</v>
      </c>
      <c r="U153" s="260">
        <f>F139</f>
        <v>0</v>
      </c>
      <c r="V153" s="260" t="s">
        <v>226</v>
      </c>
    </row>
    <row r="154" spans="12:23" x14ac:dyDescent="0.25">
      <c r="L154" s="246"/>
      <c r="N154" s="246"/>
      <c r="O154" s="260" t="s">
        <v>205</v>
      </c>
      <c r="P154" s="280">
        <f>MIN(Q162,P153*(S153+U153))</f>
        <v>0</v>
      </c>
      <c r="Q154" s="287" t="s">
        <v>228</v>
      </c>
      <c r="R154" s="288"/>
      <c r="S154" s="288"/>
      <c r="T154" s="288"/>
      <c r="U154" s="289">
        <f>F130+F137</f>
        <v>0</v>
      </c>
      <c r="V154" s="246"/>
    </row>
    <row r="155" spans="12:23" x14ac:dyDescent="0.25">
      <c r="L155" s="246"/>
      <c r="M155" s="246"/>
      <c r="N155" s="246"/>
      <c r="O155" s="246"/>
      <c r="P155" s="246"/>
      <c r="Q155" s="246"/>
      <c r="R155" s="246"/>
      <c r="S155" s="246"/>
      <c r="T155" s="246"/>
      <c r="U155" s="246"/>
      <c r="V155" s="246"/>
    </row>
    <row r="156" spans="12:23" x14ac:dyDescent="0.25">
      <c r="L156" s="246"/>
      <c r="M156" s="1" t="s">
        <v>239</v>
      </c>
      <c r="N156" s="246"/>
      <c r="O156" s="246"/>
      <c r="P156" s="246"/>
      <c r="Q156" s="246"/>
      <c r="R156" s="246"/>
      <c r="S156" s="246"/>
      <c r="T156" s="246"/>
      <c r="U156" s="246"/>
      <c r="V156" s="246"/>
    </row>
    <row r="157" spans="12:23" x14ac:dyDescent="0.25">
      <c r="L157" s="246"/>
      <c r="M157" s="246"/>
      <c r="N157" s="246"/>
      <c r="O157" s="246"/>
      <c r="P157" s="246"/>
      <c r="Q157" s="246"/>
      <c r="R157" s="246"/>
      <c r="S157" s="246"/>
      <c r="T157" s="246"/>
      <c r="U157" s="246"/>
      <c r="V157" s="246"/>
    </row>
    <row r="158" spans="12:23" x14ac:dyDescent="0.25">
      <c r="L158" s="246"/>
      <c r="M158" s="246"/>
      <c r="N158" s="280" t="s">
        <v>219</v>
      </c>
      <c r="O158" s="260" t="s">
        <v>205</v>
      </c>
      <c r="P158" s="258">
        <v>0.2</v>
      </c>
      <c r="Q158" s="260"/>
      <c r="R158" s="246"/>
      <c r="S158" s="246"/>
      <c r="T158" s="246"/>
      <c r="U158" s="246"/>
      <c r="V158" s="246"/>
    </row>
    <row r="159" spans="12:23" ht="18.75" x14ac:dyDescent="0.35">
      <c r="L159" s="246"/>
      <c r="M159" s="246"/>
      <c r="N159" s="246"/>
      <c r="O159" s="295" t="s">
        <v>240</v>
      </c>
      <c r="P159" s="260" t="s">
        <v>241</v>
      </c>
      <c r="Q159" s="260" t="s">
        <v>80</v>
      </c>
      <c r="R159" s="260" t="s">
        <v>216</v>
      </c>
      <c r="S159" s="260" t="s">
        <v>43</v>
      </c>
      <c r="T159" s="260" t="s">
        <v>223</v>
      </c>
      <c r="U159" s="244" t="s">
        <v>225</v>
      </c>
      <c r="V159" s="260" t="s">
        <v>206</v>
      </c>
      <c r="W159" s="244" t="s">
        <v>238</v>
      </c>
    </row>
    <row r="161" spans="12:23" x14ac:dyDescent="0.25">
      <c r="O161" s="260" t="s">
        <v>205</v>
      </c>
      <c r="P161" s="258">
        <v>0.2</v>
      </c>
    </row>
    <row r="162" spans="12:23" x14ac:dyDescent="0.25">
      <c r="L162" s="243"/>
      <c r="M162" s="243"/>
      <c r="N162" s="243"/>
      <c r="O162" s="295" t="s">
        <v>240</v>
      </c>
      <c r="P162" s="260" t="s">
        <v>241</v>
      </c>
      <c r="Q162" s="244">
        <f>F130+F137</f>
        <v>0</v>
      </c>
      <c r="R162" s="260" t="s">
        <v>216</v>
      </c>
      <c r="S162" s="244">
        <f>SUM(F145:F147)</f>
        <v>0</v>
      </c>
      <c r="T162" s="260" t="s">
        <v>223</v>
      </c>
      <c r="U162" s="244">
        <f>S153</f>
        <v>0</v>
      </c>
      <c r="V162" s="260" t="s">
        <v>206</v>
      </c>
      <c r="W162" s="244">
        <f>U153</f>
        <v>0</v>
      </c>
    </row>
    <row r="163" spans="12:23" x14ac:dyDescent="0.25">
      <c r="L163" s="243"/>
      <c r="M163" s="243"/>
      <c r="N163" s="243"/>
      <c r="O163" s="243"/>
      <c r="P163" s="243"/>
      <c r="Q163" s="243"/>
      <c r="R163" s="243"/>
      <c r="S163" s="243"/>
      <c r="T163" s="243"/>
      <c r="U163" s="243"/>
      <c r="V163" s="243"/>
      <c r="W163" s="243"/>
    </row>
    <row r="164" spans="12:23" x14ac:dyDescent="0.25">
      <c r="L164" s="243"/>
      <c r="M164" s="243"/>
      <c r="N164" s="243"/>
      <c r="O164" s="260" t="s">
        <v>205</v>
      </c>
      <c r="P164" s="281">
        <f>MIN(Q162,P161*MAX(Q162-S162,U162+W162))</f>
        <v>0</v>
      </c>
      <c r="Q164" s="287" t="s">
        <v>228</v>
      </c>
      <c r="R164" s="288"/>
      <c r="S164" s="288"/>
      <c r="T164" s="288"/>
      <c r="U164" s="289">
        <f>U154</f>
        <v>0</v>
      </c>
      <c r="V164" s="243"/>
      <c r="W164" s="243"/>
    </row>
    <row r="165" spans="12:23" x14ac:dyDescent="0.25">
      <c r="L165" s="243"/>
      <c r="M165" s="243"/>
      <c r="N165" s="243"/>
      <c r="O165" s="243"/>
      <c r="P165" s="243"/>
      <c r="Q165" s="243"/>
      <c r="R165" s="243"/>
      <c r="S165" s="243"/>
      <c r="T165" s="243"/>
      <c r="U165" s="243"/>
      <c r="V165" s="243"/>
      <c r="W165" s="243"/>
    </row>
    <row r="166" spans="12:23" x14ac:dyDescent="0.25">
      <c r="L166" s="243"/>
      <c r="M166" s="243"/>
      <c r="N166" s="243"/>
      <c r="O166" s="243"/>
      <c r="P166" s="243"/>
      <c r="Q166" s="243"/>
      <c r="R166" s="243"/>
      <c r="S166" s="243"/>
      <c r="T166" s="243"/>
      <c r="U166" s="243"/>
      <c r="V166" s="243"/>
      <c r="W166" s="243"/>
    </row>
    <row r="167" spans="12:23" x14ac:dyDescent="0.25">
      <c r="L167" s="243"/>
      <c r="M167" s="243"/>
      <c r="N167" s="243"/>
      <c r="O167" s="243"/>
      <c r="P167" s="243"/>
      <c r="Q167" s="243"/>
      <c r="R167" s="243"/>
      <c r="S167" s="243"/>
      <c r="T167" s="243"/>
      <c r="U167" s="243"/>
      <c r="V167" s="243"/>
      <c r="W167" s="243"/>
    </row>
    <row r="168" spans="12:23" x14ac:dyDescent="0.25">
      <c r="L168" s="243"/>
      <c r="M168" s="243"/>
      <c r="N168" s="243"/>
      <c r="O168" s="243"/>
      <c r="P168" s="243"/>
      <c r="Q168" s="243"/>
      <c r="R168" s="243"/>
      <c r="S168" s="243"/>
      <c r="T168" s="243"/>
      <c r="U168" s="243"/>
      <c r="V168" s="243"/>
      <c r="W168" s="243"/>
    </row>
    <row r="169" spans="12:23" x14ac:dyDescent="0.25">
      <c r="L169" s="243"/>
      <c r="M169" s="243"/>
      <c r="N169" s="243"/>
      <c r="O169" s="243"/>
      <c r="P169" s="243"/>
      <c r="Q169" s="243"/>
      <c r="R169" s="243"/>
      <c r="S169" s="243"/>
      <c r="T169" s="243"/>
      <c r="U169" s="243"/>
      <c r="V169" s="243"/>
      <c r="W169" s="243"/>
    </row>
    <row r="170" spans="12:23" x14ac:dyDescent="0.25">
      <c r="L170" s="243"/>
      <c r="M170" s="243"/>
      <c r="N170" s="243"/>
      <c r="O170" s="243"/>
      <c r="P170" s="243"/>
      <c r="Q170" s="243"/>
      <c r="R170" s="243"/>
      <c r="S170" s="243"/>
      <c r="T170" s="243"/>
      <c r="U170" s="243"/>
      <c r="V170" s="243"/>
      <c r="W170" s="243"/>
    </row>
    <row r="171" spans="12:23" x14ac:dyDescent="0.25">
      <c r="L171" s="243"/>
      <c r="M171" s="243"/>
      <c r="N171" s="243"/>
      <c r="O171" s="243"/>
      <c r="P171" s="243"/>
      <c r="Q171" s="243"/>
      <c r="R171" s="243"/>
      <c r="S171" s="243"/>
      <c r="T171" s="243"/>
      <c r="U171" s="243"/>
      <c r="V171" s="243"/>
      <c r="W171" s="243"/>
    </row>
    <row r="172" spans="12:23" x14ac:dyDescent="0.25">
      <c r="L172" s="243"/>
      <c r="M172" s="243"/>
      <c r="N172" s="243"/>
      <c r="O172" s="243"/>
      <c r="P172" s="243"/>
      <c r="Q172" s="243"/>
      <c r="R172" s="243"/>
      <c r="S172" s="243"/>
      <c r="T172" s="243"/>
      <c r="U172" s="243"/>
      <c r="V172" s="243"/>
      <c r="W172" s="243"/>
    </row>
    <row r="173" spans="12:23" x14ac:dyDescent="0.25">
      <c r="L173" s="243"/>
      <c r="M173" s="243"/>
      <c r="N173" s="243"/>
      <c r="O173" s="243"/>
      <c r="P173" s="243"/>
      <c r="Q173" s="243"/>
      <c r="R173" s="243"/>
      <c r="S173" s="243"/>
      <c r="T173" s="243"/>
      <c r="U173" s="243"/>
      <c r="V173" s="243"/>
      <c r="W173" s="243"/>
    </row>
    <row r="174" spans="12:23" x14ac:dyDescent="0.25">
      <c r="L174" s="243"/>
      <c r="M174" s="243"/>
      <c r="N174" s="243"/>
      <c r="O174" s="243"/>
      <c r="P174" s="243"/>
      <c r="Q174" s="243"/>
      <c r="R174" s="243"/>
      <c r="S174" s="243"/>
      <c r="T174" s="243"/>
      <c r="U174" s="243"/>
      <c r="V174" s="243"/>
      <c r="W174" s="243"/>
    </row>
    <row r="175" spans="12:23" x14ac:dyDescent="0.25">
      <c r="L175" s="243"/>
      <c r="M175" s="243"/>
      <c r="N175" s="243"/>
      <c r="O175" s="243"/>
      <c r="P175" s="243"/>
      <c r="Q175" s="243"/>
      <c r="R175" s="243"/>
      <c r="S175" s="243"/>
      <c r="T175" s="243"/>
      <c r="U175" s="243"/>
      <c r="V175" s="243"/>
      <c r="W175" s="243"/>
    </row>
    <row r="176" spans="12:23" x14ac:dyDescent="0.25">
      <c r="L176" s="243"/>
      <c r="M176" s="243"/>
      <c r="N176" s="243"/>
      <c r="O176" s="243"/>
      <c r="P176" s="243"/>
      <c r="Q176" s="243"/>
      <c r="R176" s="243"/>
      <c r="S176" s="243"/>
      <c r="T176" s="243"/>
      <c r="U176" s="243"/>
      <c r="V176" s="243"/>
      <c r="W176" s="243"/>
    </row>
    <row r="177" spans="12:23" x14ac:dyDescent="0.25">
      <c r="L177" s="243"/>
      <c r="M177" s="243"/>
      <c r="N177" s="243"/>
      <c r="O177" s="243"/>
      <c r="P177" s="243"/>
      <c r="Q177" s="243"/>
      <c r="R177" s="243"/>
      <c r="S177" s="243"/>
      <c r="T177" s="243"/>
      <c r="U177" s="243"/>
      <c r="V177" s="243"/>
      <c r="W177" s="243"/>
    </row>
    <row r="178" spans="12:23" x14ac:dyDescent="0.25">
      <c r="L178" s="243"/>
      <c r="M178" s="243"/>
      <c r="N178" s="243"/>
      <c r="O178" s="243"/>
      <c r="P178" s="243"/>
      <c r="Q178" s="243"/>
      <c r="R178" s="243"/>
      <c r="S178" s="243"/>
      <c r="T178" s="243"/>
      <c r="U178" s="243"/>
      <c r="V178" s="243"/>
      <c r="W178" s="243"/>
    </row>
    <row r="179" spans="12:23" x14ac:dyDescent="0.25">
      <c r="L179" s="243"/>
      <c r="M179" s="243"/>
      <c r="N179" s="243"/>
      <c r="O179" s="243"/>
      <c r="P179" s="243"/>
      <c r="Q179" s="243"/>
      <c r="R179" s="243"/>
      <c r="S179" s="243"/>
      <c r="T179" s="243"/>
      <c r="U179" s="243"/>
      <c r="V179" s="243"/>
      <c r="W179" s="243"/>
    </row>
    <row r="180" spans="12:23" x14ac:dyDescent="0.25">
      <c r="L180" s="243"/>
      <c r="M180" s="243"/>
      <c r="N180" s="243"/>
      <c r="O180" s="243"/>
      <c r="P180" s="243"/>
      <c r="Q180" s="243"/>
      <c r="R180" s="243"/>
      <c r="S180" s="243"/>
      <c r="T180" s="243"/>
      <c r="U180" s="243"/>
      <c r="V180" s="243"/>
      <c r="W180" s="243"/>
    </row>
    <row r="181" spans="12:23" x14ac:dyDescent="0.25">
      <c r="L181" s="243"/>
      <c r="M181" s="243"/>
      <c r="N181" s="243"/>
      <c r="O181" s="243"/>
      <c r="P181" s="243"/>
      <c r="Q181" s="243"/>
      <c r="R181" s="243"/>
      <c r="S181" s="243"/>
      <c r="T181" s="243"/>
      <c r="U181" s="243"/>
      <c r="V181" s="243"/>
      <c r="W181" s="243"/>
    </row>
    <row r="182" spans="12:23" x14ac:dyDescent="0.25">
      <c r="L182" s="255" t="s">
        <v>242</v>
      </c>
      <c r="M182" s="255" t="s">
        <v>242</v>
      </c>
      <c r="N182" s="255" t="s">
        <v>242</v>
      </c>
      <c r="O182" s="255" t="s">
        <v>242</v>
      </c>
      <c r="P182" s="255" t="s">
        <v>242</v>
      </c>
      <c r="Q182" s="255" t="s">
        <v>242</v>
      </c>
      <c r="R182" s="255" t="s">
        <v>242</v>
      </c>
      <c r="S182" s="255" t="s">
        <v>242</v>
      </c>
      <c r="T182" s="255" t="s">
        <v>242</v>
      </c>
      <c r="U182" s="255" t="s">
        <v>242</v>
      </c>
      <c r="V182" s="255" t="s">
        <v>242</v>
      </c>
      <c r="W182" s="255" t="s">
        <v>242</v>
      </c>
    </row>
    <row r="183" spans="12:23" x14ac:dyDescent="0.25">
      <c r="L183" s="101" t="s">
        <v>78</v>
      </c>
      <c r="M183" s="255" t="s">
        <v>205</v>
      </c>
      <c r="N183" s="279" t="s">
        <v>218</v>
      </c>
      <c r="O183" s="255" t="s">
        <v>206</v>
      </c>
      <c r="P183" s="280" t="s">
        <v>219</v>
      </c>
    </row>
    <row r="184" spans="12:23" x14ac:dyDescent="0.25">
      <c r="L184" s="101" t="s">
        <v>78</v>
      </c>
      <c r="M184" s="255" t="s">
        <v>205</v>
      </c>
      <c r="N184" s="279">
        <f>O198</f>
        <v>0</v>
      </c>
      <c r="O184" s="255" t="s">
        <v>206</v>
      </c>
      <c r="P184" s="281" t="e">
        <f>W208</f>
        <v>#DIV/0!</v>
      </c>
    </row>
    <row r="185" spans="12:23" x14ac:dyDescent="0.25">
      <c r="O185" s="246"/>
      <c r="P185" s="246"/>
      <c r="Q185" s="246"/>
      <c r="R185" s="246"/>
      <c r="S185" s="246"/>
      <c r="T185" s="246"/>
      <c r="U185" s="246"/>
      <c r="V185" s="246"/>
    </row>
    <row r="186" spans="12:23" x14ac:dyDescent="0.25">
      <c r="L186" s="282" t="s">
        <v>78</v>
      </c>
      <c r="M186" s="283" t="s">
        <v>205</v>
      </c>
      <c r="N186" s="284" t="e">
        <f>N184+P184</f>
        <v>#DIV/0!</v>
      </c>
      <c r="O186" s="240" t="s">
        <v>220</v>
      </c>
    </row>
    <row r="188" spans="12:23" x14ac:dyDescent="0.25">
      <c r="L188" s="256" t="s">
        <v>221</v>
      </c>
      <c r="M188" s="246"/>
      <c r="N188" s="246"/>
      <c r="O188" s="246"/>
      <c r="P188" s="246"/>
      <c r="Q188" s="246"/>
      <c r="R188" s="246"/>
      <c r="S188" s="246"/>
      <c r="T188" s="246"/>
      <c r="U188" s="246"/>
      <c r="V188" s="246"/>
    </row>
    <row r="189" spans="12:23" x14ac:dyDescent="0.25">
      <c r="L189" s="246"/>
      <c r="M189" s="246"/>
      <c r="N189" s="246"/>
      <c r="O189" s="246"/>
      <c r="P189" s="246"/>
      <c r="Q189" s="246"/>
      <c r="R189" s="246"/>
      <c r="S189" s="246"/>
      <c r="T189" s="246"/>
      <c r="U189" s="246"/>
      <c r="V189" s="246"/>
    </row>
    <row r="190" spans="12:23" x14ac:dyDescent="0.25">
      <c r="L190" s="246"/>
      <c r="M190" s="279" t="s">
        <v>218</v>
      </c>
      <c r="N190" s="255" t="s">
        <v>205</v>
      </c>
      <c r="O190" s="260" t="s">
        <v>80</v>
      </c>
      <c r="P190" s="255" t="s">
        <v>216</v>
      </c>
      <c r="Q190" s="260" t="s">
        <v>43</v>
      </c>
      <c r="R190" s="255"/>
      <c r="S190" s="260"/>
      <c r="T190" s="260"/>
      <c r="U190" s="258"/>
      <c r="V190" s="260"/>
      <c r="W190" s="244"/>
    </row>
    <row r="191" spans="12:23" ht="18.75" x14ac:dyDescent="0.35">
      <c r="L191" s="246"/>
      <c r="M191" s="246"/>
      <c r="N191" s="285" t="s">
        <v>217</v>
      </c>
      <c r="O191" s="260" t="s">
        <v>222</v>
      </c>
      <c r="P191" s="260" t="s">
        <v>43</v>
      </c>
      <c r="Q191" s="260" t="s">
        <v>223</v>
      </c>
      <c r="R191" s="258">
        <v>0.2</v>
      </c>
      <c r="S191" s="260" t="s">
        <v>224</v>
      </c>
      <c r="T191" s="244" t="s">
        <v>225</v>
      </c>
      <c r="U191" s="286" t="s">
        <v>226</v>
      </c>
      <c r="V191" s="246"/>
    </row>
    <row r="192" spans="12:23" ht="17.25" x14ac:dyDescent="0.25">
      <c r="L192" s="246"/>
      <c r="M192" s="246"/>
      <c r="N192" s="285" t="s">
        <v>217</v>
      </c>
      <c r="O192" s="260" t="s">
        <v>222</v>
      </c>
      <c r="P192" s="260" t="s">
        <v>43</v>
      </c>
      <c r="Q192" s="260" t="s">
        <v>223</v>
      </c>
      <c r="R192" s="258">
        <v>0.2</v>
      </c>
      <c r="S192" s="260" t="s">
        <v>224</v>
      </c>
      <c r="T192" s="244" t="s">
        <v>227</v>
      </c>
      <c r="U192" s="286" t="s">
        <v>226</v>
      </c>
      <c r="V192" s="246"/>
    </row>
    <row r="193" spans="12:23" x14ac:dyDescent="0.25">
      <c r="L193" s="246"/>
      <c r="M193" s="246"/>
      <c r="N193" s="246"/>
      <c r="O193" s="246"/>
      <c r="P193" s="246"/>
      <c r="Q193" s="246"/>
      <c r="R193" s="246"/>
      <c r="S193" s="246"/>
      <c r="T193" s="246"/>
      <c r="U193" s="246"/>
      <c r="V193" s="246"/>
    </row>
    <row r="194" spans="12:23" x14ac:dyDescent="0.25">
      <c r="L194" s="246"/>
      <c r="M194" s="246"/>
      <c r="N194" s="255" t="s">
        <v>205</v>
      </c>
      <c r="O194" s="260">
        <f>E190+E197</f>
        <v>0</v>
      </c>
      <c r="P194" s="255" t="s">
        <v>216</v>
      </c>
      <c r="Q194" s="260">
        <f>SUM(E205:E207)</f>
        <v>0</v>
      </c>
      <c r="R194" s="246"/>
      <c r="S194" s="246"/>
      <c r="T194" s="246"/>
      <c r="U194" s="246"/>
      <c r="V194" s="246"/>
    </row>
    <row r="195" spans="12:23" x14ac:dyDescent="0.25">
      <c r="L195" s="246"/>
      <c r="M195" s="246"/>
      <c r="N195" s="285" t="s">
        <v>217</v>
      </c>
      <c r="O195" s="260" t="s">
        <v>222</v>
      </c>
      <c r="P195" s="260">
        <f>Q194</f>
        <v>0</v>
      </c>
      <c r="Q195" s="260" t="s">
        <v>223</v>
      </c>
      <c r="R195" s="258">
        <v>0.2</v>
      </c>
      <c r="S195" s="260" t="s">
        <v>224</v>
      </c>
      <c r="T195" s="260">
        <f>E192</f>
        <v>0</v>
      </c>
      <c r="U195" s="286" t="s">
        <v>226</v>
      </c>
      <c r="V195" s="246"/>
    </row>
    <row r="196" spans="12:23" x14ac:dyDescent="0.25">
      <c r="L196" s="246"/>
      <c r="M196" s="246"/>
      <c r="N196" s="285" t="s">
        <v>217</v>
      </c>
      <c r="O196" s="260" t="s">
        <v>222</v>
      </c>
      <c r="P196" s="260">
        <f>P195</f>
        <v>0</v>
      </c>
      <c r="Q196" s="260" t="s">
        <v>223</v>
      </c>
      <c r="R196" s="258">
        <v>0.2</v>
      </c>
      <c r="S196" s="260" t="s">
        <v>224</v>
      </c>
      <c r="T196" s="260">
        <f>E197</f>
        <v>0</v>
      </c>
      <c r="U196" s="286" t="s">
        <v>226</v>
      </c>
      <c r="V196" s="246"/>
    </row>
    <row r="197" spans="12:23" x14ac:dyDescent="0.25">
      <c r="L197" s="246"/>
      <c r="M197" s="246"/>
      <c r="N197" s="246"/>
      <c r="O197" s="246"/>
      <c r="P197" s="246"/>
      <c r="Q197" s="246"/>
      <c r="R197" s="246"/>
      <c r="S197" s="246"/>
      <c r="T197" s="246"/>
      <c r="U197" s="246"/>
      <c r="V197" s="246"/>
    </row>
    <row r="198" spans="12:23" x14ac:dyDescent="0.25">
      <c r="L198" s="246"/>
      <c r="M198" s="246"/>
      <c r="N198" s="255" t="s">
        <v>205</v>
      </c>
      <c r="O198" s="279">
        <f>MIN(O194,O194-Q194+MIN(P195,R195*T195)+MIN(P196,R196*T196))</f>
        <v>0</v>
      </c>
      <c r="P198" s="287" t="s">
        <v>228</v>
      </c>
      <c r="Q198" s="288"/>
      <c r="R198" s="288"/>
      <c r="S198" s="288"/>
      <c r="T198" s="289">
        <f>O194</f>
        <v>0</v>
      </c>
      <c r="U198" s="246"/>
      <c r="V198" s="246"/>
    </row>
    <row r="199" spans="12:23" x14ac:dyDescent="0.25">
      <c r="L199" s="246"/>
      <c r="M199" s="246"/>
      <c r="N199" s="246"/>
      <c r="O199" s="246"/>
      <c r="P199" s="246"/>
      <c r="Q199" s="246"/>
      <c r="R199" s="246"/>
      <c r="S199" s="246"/>
      <c r="T199" s="246"/>
      <c r="U199" s="246"/>
      <c r="V199" s="246"/>
    </row>
    <row r="200" spans="12:23" x14ac:dyDescent="0.25">
      <c r="L200" s="256" t="s">
        <v>229</v>
      </c>
      <c r="M200" s="246"/>
      <c r="N200" s="246"/>
      <c r="O200" s="246"/>
      <c r="P200" s="246"/>
      <c r="Q200" s="246"/>
      <c r="R200" s="246"/>
      <c r="S200" s="246"/>
      <c r="T200" s="246"/>
      <c r="U200" s="246"/>
      <c r="V200" s="246"/>
    </row>
    <row r="201" spans="12:23" x14ac:dyDescent="0.25">
      <c r="L201" s="246"/>
      <c r="M201" s="246"/>
      <c r="N201" s="246"/>
      <c r="O201" s="246"/>
      <c r="P201" s="246"/>
      <c r="Q201" s="246"/>
      <c r="R201" s="246"/>
      <c r="S201" s="246"/>
      <c r="T201" s="246"/>
      <c r="U201" s="246"/>
      <c r="V201" s="246"/>
    </row>
    <row r="202" spans="12:23" x14ac:dyDescent="0.25">
      <c r="L202" s="246"/>
      <c r="M202" s="290" t="s">
        <v>230</v>
      </c>
      <c r="N202" s="246"/>
      <c r="O202" s="246"/>
      <c r="P202" s="246"/>
      <c r="Q202" s="246"/>
      <c r="R202" s="246"/>
      <c r="S202" s="246"/>
      <c r="T202" s="246"/>
      <c r="U202" s="246"/>
      <c r="V202" s="246"/>
    </row>
    <row r="203" spans="12:23" x14ac:dyDescent="0.25">
      <c r="L203" s="246"/>
      <c r="M203" s="246"/>
      <c r="N203" s="246"/>
      <c r="O203" s="246"/>
      <c r="P203" s="246"/>
      <c r="Q203" s="246"/>
      <c r="R203" s="246"/>
      <c r="S203" s="246"/>
      <c r="T203" s="246"/>
      <c r="U203" s="246"/>
      <c r="V203" s="246"/>
    </row>
    <row r="204" spans="12:23" ht="18.75" x14ac:dyDescent="0.35">
      <c r="L204" s="246"/>
      <c r="M204" s="291" t="s">
        <v>231</v>
      </c>
      <c r="N204" s="291"/>
      <c r="O204" s="260" t="s">
        <v>205</v>
      </c>
      <c r="P204" s="244" t="s">
        <v>225</v>
      </c>
      <c r="Q204" s="255" t="s">
        <v>232</v>
      </c>
      <c r="R204" s="276" t="s">
        <v>233</v>
      </c>
      <c r="S204" s="244" t="s">
        <v>234</v>
      </c>
      <c r="T204" s="260" t="s">
        <v>206</v>
      </c>
      <c r="U204" s="292" t="s">
        <v>235</v>
      </c>
      <c r="V204" s="260" t="s">
        <v>226</v>
      </c>
    </row>
    <row r="205" spans="12:23" x14ac:dyDescent="0.25">
      <c r="L205" s="246"/>
      <c r="M205" s="246"/>
      <c r="N205" s="246"/>
      <c r="O205" s="260" t="s">
        <v>205</v>
      </c>
      <c r="P205" s="260">
        <f>F192</f>
        <v>0</v>
      </c>
      <c r="Q205" s="255" t="s">
        <v>232</v>
      </c>
      <c r="R205" s="276" t="s">
        <v>233</v>
      </c>
      <c r="S205" s="260">
        <f>F191</f>
        <v>0</v>
      </c>
      <c r="T205" s="260" t="s">
        <v>206</v>
      </c>
      <c r="U205" s="260">
        <f>F204</f>
        <v>0</v>
      </c>
      <c r="V205" s="260" t="s">
        <v>226</v>
      </c>
    </row>
    <row r="206" spans="12:23" x14ac:dyDescent="0.25">
      <c r="L206" s="246"/>
      <c r="M206" s="246"/>
      <c r="N206" s="246"/>
      <c r="O206" s="260" t="s">
        <v>205</v>
      </c>
      <c r="P206" s="293" t="e">
        <f>P205/(S205+U205)</f>
        <v>#DIV/0!</v>
      </c>
      <c r="Q206" s="246"/>
      <c r="R206" s="246"/>
      <c r="S206" s="246"/>
      <c r="T206" s="246"/>
      <c r="U206" s="246"/>
      <c r="V206" s="246"/>
    </row>
    <row r="207" spans="12:23" x14ac:dyDescent="0.25">
      <c r="L207" s="246"/>
      <c r="M207" s="246"/>
      <c r="N207" s="246"/>
      <c r="O207" s="246"/>
      <c r="P207" s="246"/>
      <c r="Q207" s="246"/>
      <c r="R207" s="246"/>
      <c r="S207" s="246"/>
      <c r="T207" s="246"/>
      <c r="U207" s="246"/>
      <c r="V207" s="246"/>
    </row>
    <row r="208" spans="12:23" x14ac:dyDescent="0.25">
      <c r="L208" s="246"/>
      <c r="M208" s="246" t="s">
        <v>236</v>
      </c>
      <c r="N208" s="246"/>
      <c r="O208" s="246"/>
      <c r="P208" s="246"/>
      <c r="Q208" s="246"/>
      <c r="R208" s="294" t="e">
        <f>IF(P206&lt;0.2,"NOT slow-paying", "IS slow-paying")</f>
        <v>#DIV/0!</v>
      </c>
      <c r="S208" s="294"/>
      <c r="T208" s="255" t="s">
        <v>185</v>
      </c>
      <c r="U208" s="280" t="s">
        <v>219</v>
      </c>
      <c r="V208" s="255" t="s">
        <v>205</v>
      </c>
      <c r="W208" s="280" t="e">
        <f>IF(P206&lt;20%,P214,P224)</f>
        <v>#DIV/0!</v>
      </c>
    </row>
    <row r="209" spans="12:23" x14ac:dyDescent="0.25">
      <c r="L209" s="246"/>
      <c r="M209" s="246"/>
      <c r="N209" s="246"/>
      <c r="O209" s="246"/>
      <c r="P209" s="246"/>
      <c r="Q209" s="246"/>
      <c r="R209" s="246"/>
      <c r="S209" s="246"/>
      <c r="T209" s="246"/>
      <c r="U209" s="246"/>
      <c r="V209" s="246"/>
    </row>
    <row r="210" spans="12:23" x14ac:dyDescent="0.25">
      <c r="L210" s="246"/>
      <c r="M210" s="1" t="s">
        <v>237</v>
      </c>
      <c r="V210" s="246"/>
    </row>
    <row r="211" spans="12:23" x14ac:dyDescent="0.25">
      <c r="L211" s="246"/>
      <c r="V211" s="246"/>
    </row>
    <row r="212" spans="12:23" ht="18.75" x14ac:dyDescent="0.35">
      <c r="L212" s="246"/>
      <c r="N212" s="280" t="s">
        <v>219</v>
      </c>
      <c r="O212" s="260" t="s">
        <v>205</v>
      </c>
      <c r="P212" s="258">
        <v>0.2</v>
      </c>
      <c r="Q212" s="260" t="s">
        <v>224</v>
      </c>
      <c r="R212" s="260" t="s">
        <v>233</v>
      </c>
      <c r="S212" s="244" t="s">
        <v>225</v>
      </c>
      <c r="T212" s="260" t="s">
        <v>206</v>
      </c>
      <c r="U212" s="244" t="s">
        <v>238</v>
      </c>
      <c r="V212" s="260" t="s">
        <v>226</v>
      </c>
    </row>
    <row r="213" spans="12:23" x14ac:dyDescent="0.25">
      <c r="L213" s="246"/>
      <c r="N213" s="246"/>
      <c r="O213" s="260" t="s">
        <v>205</v>
      </c>
      <c r="P213" s="258">
        <v>0.2</v>
      </c>
      <c r="Q213" s="260" t="s">
        <v>224</v>
      </c>
      <c r="R213" s="260" t="s">
        <v>233</v>
      </c>
      <c r="S213" s="260">
        <f>F192</f>
        <v>0</v>
      </c>
      <c r="T213" s="260" t="s">
        <v>206</v>
      </c>
      <c r="U213" s="260">
        <f>F199</f>
        <v>0</v>
      </c>
      <c r="V213" s="260" t="s">
        <v>226</v>
      </c>
    </row>
    <row r="214" spans="12:23" x14ac:dyDescent="0.25">
      <c r="L214" s="246"/>
      <c r="N214" s="246"/>
      <c r="O214" s="260" t="s">
        <v>205</v>
      </c>
      <c r="P214" s="280">
        <f>MIN(Q222,P213*(S213+U213))</f>
        <v>0</v>
      </c>
      <c r="Q214" s="287" t="s">
        <v>228</v>
      </c>
      <c r="R214" s="288"/>
      <c r="S214" s="288"/>
      <c r="T214" s="288"/>
      <c r="U214" s="289">
        <f>F190+F197</f>
        <v>0</v>
      </c>
      <c r="V214" s="246"/>
    </row>
    <row r="215" spans="12:23" x14ac:dyDescent="0.25">
      <c r="L215" s="246"/>
      <c r="M215" s="246"/>
      <c r="N215" s="246"/>
      <c r="O215" s="246"/>
      <c r="P215" s="246"/>
      <c r="Q215" s="246"/>
      <c r="R215" s="246"/>
      <c r="S215" s="246"/>
      <c r="T215" s="246"/>
      <c r="U215" s="246"/>
      <c r="V215" s="246"/>
    </row>
    <row r="216" spans="12:23" x14ac:dyDescent="0.25">
      <c r="L216" s="246"/>
      <c r="M216" s="1" t="s">
        <v>239</v>
      </c>
      <c r="N216" s="246"/>
      <c r="O216" s="246"/>
      <c r="P216" s="246"/>
      <c r="Q216" s="246"/>
      <c r="R216" s="246"/>
      <c r="S216" s="246"/>
      <c r="T216" s="246"/>
      <c r="U216" s="246"/>
      <c r="V216" s="246"/>
    </row>
    <row r="217" spans="12:23" x14ac:dyDescent="0.25">
      <c r="L217" s="246"/>
      <c r="M217" s="246"/>
      <c r="N217" s="246"/>
      <c r="O217" s="246"/>
      <c r="P217" s="246"/>
      <c r="Q217" s="246"/>
      <c r="R217" s="246"/>
      <c r="S217" s="246"/>
      <c r="T217" s="246"/>
      <c r="U217" s="246"/>
      <c r="V217" s="246"/>
    </row>
    <row r="218" spans="12:23" x14ac:dyDescent="0.25">
      <c r="L218" s="246"/>
      <c r="M218" s="246"/>
      <c r="N218" s="280" t="s">
        <v>219</v>
      </c>
      <c r="O218" s="260" t="s">
        <v>205</v>
      </c>
      <c r="P218" s="258">
        <v>0.2</v>
      </c>
      <c r="Q218" s="260"/>
      <c r="R218" s="246"/>
      <c r="S218" s="246"/>
      <c r="T218" s="246"/>
      <c r="U218" s="246"/>
      <c r="V218" s="246"/>
    </row>
    <row r="219" spans="12:23" ht="18.75" x14ac:dyDescent="0.35">
      <c r="L219" s="246"/>
      <c r="M219" s="246"/>
      <c r="N219" s="246"/>
      <c r="O219" s="295" t="s">
        <v>240</v>
      </c>
      <c r="P219" s="260" t="s">
        <v>241</v>
      </c>
      <c r="Q219" s="260" t="s">
        <v>80</v>
      </c>
      <c r="R219" s="260" t="s">
        <v>216</v>
      </c>
      <c r="S219" s="260" t="s">
        <v>43</v>
      </c>
      <c r="T219" s="260" t="s">
        <v>223</v>
      </c>
      <c r="U219" s="244" t="s">
        <v>225</v>
      </c>
      <c r="V219" s="260" t="s">
        <v>206</v>
      </c>
      <c r="W219" s="244" t="s">
        <v>238</v>
      </c>
    </row>
    <row r="221" spans="12:23" x14ac:dyDescent="0.25">
      <c r="O221" s="260" t="s">
        <v>205</v>
      </c>
      <c r="P221" s="258">
        <v>0.2</v>
      </c>
    </row>
    <row r="222" spans="12:23" x14ac:dyDescent="0.25">
      <c r="L222" s="243"/>
      <c r="M222" s="243"/>
      <c r="N222" s="243"/>
      <c r="O222" s="295" t="s">
        <v>240</v>
      </c>
      <c r="P222" s="260" t="s">
        <v>241</v>
      </c>
      <c r="Q222" s="244">
        <f>F190+F197</f>
        <v>0</v>
      </c>
      <c r="R222" s="260" t="s">
        <v>216</v>
      </c>
      <c r="S222" s="244">
        <f>SUM(F205:F207)</f>
        <v>0</v>
      </c>
      <c r="T222" s="260" t="s">
        <v>223</v>
      </c>
      <c r="U222" s="244">
        <f>S213</f>
        <v>0</v>
      </c>
      <c r="V222" s="260" t="s">
        <v>206</v>
      </c>
      <c r="W222" s="244">
        <f>U213</f>
        <v>0</v>
      </c>
    </row>
    <row r="223" spans="12:23" x14ac:dyDescent="0.25">
      <c r="L223" s="243"/>
      <c r="M223" s="243"/>
      <c r="N223" s="243"/>
      <c r="O223" s="243"/>
      <c r="P223" s="243"/>
      <c r="Q223" s="243"/>
      <c r="R223" s="243"/>
      <c r="S223" s="243"/>
      <c r="T223" s="243"/>
      <c r="U223" s="243"/>
      <c r="V223" s="243"/>
      <c r="W223" s="243"/>
    </row>
    <row r="224" spans="12:23" x14ac:dyDescent="0.25">
      <c r="L224" s="243"/>
      <c r="M224" s="243"/>
      <c r="N224" s="243"/>
      <c r="O224" s="260" t="s">
        <v>205</v>
      </c>
      <c r="P224" s="281">
        <f>MIN(Q222,P221*MAX(Q222-S222,U222+W222))</f>
        <v>0</v>
      </c>
      <c r="Q224" s="287" t="s">
        <v>228</v>
      </c>
      <c r="R224" s="288"/>
      <c r="S224" s="288"/>
      <c r="T224" s="288"/>
      <c r="U224" s="289">
        <f>U214</f>
        <v>0</v>
      </c>
      <c r="V224" s="243"/>
      <c r="W224" s="243"/>
    </row>
    <row r="225" spans="12:23" x14ac:dyDescent="0.25">
      <c r="L225" s="243"/>
      <c r="M225" s="243"/>
      <c r="N225" s="243"/>
      <c r="O225" s="243"/>
      <c r="P225" s="243"/>
      <c r="Q225" s="243"/>
      <c r="R225" s="243"/>
      <c r="S225" s="243"/>
      <c r="T225" s="243"/>
      <c r="U225" s="243"/>
      <c r="V225" s="243"/>
      <c r="W225" s="243"/>
    </row>
    <row r="226" spans="12:23" x14ac:dyDescent="0.25">
      <c r="L226" s="243"/>
      <c r="M226" s="243"/>
      <c r="N226" s="243"/>
      <c r="O226" s="243"/>
      <c r="P226" s="243"/>
      <c r="Q226" s="243"/>
      <c r="R226" s="243"/>
      <c r="S226" s="243"/>
      <c r="T226" s="243"/>
      <c r="U226" s="243"/>
      <c r="V226" s="243"/>
      <c r="W226" s="243"/>
    </row>
    <row r="227" spans="12:23" x14ac:dyDescent="0.25">
      <c r="L227" s="243"/>
      <c r="M227" s="243"/>
      <c r="N227" s="243"/>
      <c r="O227" s="243"/>
      <c r="P227" s="243"/>
      <c r="Q227" s="243"/>
      <c r="R227" s="243"/>
      <c r="S227" s="243"/>
      <c r="T227" s="243"/>
      <c r="U227" s="243"/>
      <c r="V227" s="243"/>
      <c r="W227" s="243"/>
    </row>
    <row r="228" spans="12:23" x14ac:dyDescent="0.25">
      <c r="L228" s="243"/>
      <c r="M228" s="243"/>
      <c r="N228" s="243"/>
      <c r="O228" s="243"/>
      <c r="P228" s="243"/>
      <c r="Q228" s="243"/>
      <c r="R228" s="243"/>
      <c r="S228" s="243"/>
      <c r="T228" s="243"/>
      <c r="U228" s="243"/>
      <c r="V228" s="243"/>
      <c r="W228" s="243"/>
    </row>
    <row r="229" spans="12:23" x14ac:dyDescent="0.25">
      <c r="L229" s="243"/>
      <c r="M229" s="243"/>
      <c r="N229" s="243"/>
      <c r="O229" s="243"/>
      <c r="P229" s="243"/>
      <c r="Q229" s="243"/>
      <c r="R229" s="243"/>
      <c r="S229" s="243"/>
      <c r="T229" s="243"/>
      <c r="U229" s="243"/>
      <c r="V229" s="243"/>
      <c r="W229" s="243"/>
    </row>
    <row r="230" spans="12:23" x14ac:dyDescent="0.25">
      <c r="L230" s="243"/>
      <c r="M230" s="243"/>
      <c r="N230" s="243"/>
      <c r="O230" s="243"/>
      <c r="P230" s="243"/>
      <c r="Q230" s="243"/>
      <c r="R230" s="243"/>
      <c r="S230" s="243"/>
      <c r="T230" s="243"/>
      <c r="U230" s="243"/>
      <c r="V230" s="243"/>
      <c r="W230" s="243"/>
    </row>
    <row r="231" spans="12:23" x14ac:dyDescent="0.25">
      <c r="L231" s="243"/>
      <c r="M231" s="243"/>
      <c r="N231" s="243"/>
      <c r="O231" s="243"/>
      <c r="P231" s="243"/>
      <c r="Q231" s="243"/>
      <c r="R231" s="243"/>
      <c r="S231" s="243"/>
      <c r="T231" s="243"/>
      <c r="U231" s="243"/>
      <c r="V231" s="243"/>
      <c r="W231" s="243"/>
    </row>
    <row r="232" spans="12:23" x14ac:dyDescent="0.25">
      <c r="L232" s="243"/>
      <c r="M232" s="243"/>
      <c r="N232" s="243"/>
      <c r="O232" s="243"/>
      <c r="P232" s="243"/>
      <c r="Q232" s="243"/>
      <c r="R232" s="243"/>
      <c r="S232" s="243"/>
      <c r="T232" s="243"/>
      <c r="U232" s="243"/>
      <c r="V232" s="243"/>
      <c r="W232" s="243"/>
    </row>
    <row r="233" spans="12:23" x14ac:dyDescent="0.25">
      <c r="L233" s="243"/>
      <c r="M233" s="243"/>
      <c r="N233" s="243"/>
      <c r="O233" s="243"/>
      <c r="P233" s="243"/>
      <c r="Q233" s="243"/>
      <c r="R233" s="243"/>
      <c r="S233" s="243"/>
      <c r="T233" s="243"/>
      <c r="U233" s="243"/>
      <c r="V233" s="243"/>
      <c r="W233" s="243"/>
    </row>
    <row r="234" spans="12:23" x14ac:dyDescent="0.25">
      <c r="L234" s="243"/>
      <c r="M234" s="243"/>
      <c r="N234" s="243"/>
      <c r="O234" s="243"/>
      <c r="P234" s="243"/>
      <c r="Q234" s="243"/>
      <c r="R234" s="243"/>
      <c r="S234" s="243"/>
      <c r="T234" s="243"/>
      <c r="U234" s="243"/>
      <c r="V234" s="243"/>
      <c r="W234" s="243"/>
    </row>
    <row r="235" spans="12:23" x14ac:dyDescent="0.25">
      <c r="L235" s="243"/>
      <c r="M235" s="243"/>
      <c r="N235" s="243"/>
      <c r="O235" s="243"/>
      <c r="P235" s="243"/>
      <c r="Q235" s="243"/>
      <c r="R235" s="243"/>
      <c r="S235" s="243"/>
      <c r="T235" s="243"/>
      <c r="U235" s="243"/>
      <c r="V235" s="243"/>
      <c r="W235" s="243"/>
    </row>
    <row r="236" spans="12:23" x14ac:dyDescent="0.25">
      <c r="L236" s="243"/>
      <c r="M236" s="243"/>
      <c r="N236" s="243"/>
      <c r="O236" s="243"/>
      <c r="P236" s="243"/>
      <c r="Q236" s="243"/>
      <c r="R236" s="243"/>
      <c r="S236" s="243"/>
      <c r="T236" s="243"/>
      <c r="U236" s="243"/>
      <c r="V236" s="243"/>
      <c r="W236" s="243"/>
    </row>
    <row r="237" spans="12:23" x14ac:dyDescent="0.25">
      <c r="L237" s="243"/>
      <c r="M237" s="243"/>
      <c r="N237" s="243"/>
      <c r="O237" s="243"/>
      <c r="P237" s="243"/>
      <c r="Q237" s="243"/>
      <c r="R237" s="243"/>
      <c r="S237" s="243"/>
      <c r="T237" s="243"/>
      <c r="U237" s="243"/>
      <c r="V237" s="243"/>
      <c r="W237" s="243"/>
    </row>
    <row r="238" spans="12:23" x14ac:dyDescent="0.25">
      <c r="L238" s="243"/>
      <c r="M238" s="243"/>
      <c r="N238" s="243"/>
      <c r="O238" s="243"/>
      <c r="P238" s="243"/>
      <c r="Q238" s="243"/>
      <c r="R238" s="243"/>
      <c r="S238" s="243"/>
      <c r="T238" s="243"/>
      <c r="U238" s="243"/>
      <c r="V238" s="243"/>
      <c r="W238" s="243"/>
    </row>
    <row r="239" spans="12:23" x14ac:dyDescent="0.25">
      <c r="L239" s="243"/>
      <c r="M239" s="243"/>
      <c r="N239" s="243"/>
      <c r="O239" s="243"/>
      <c r="P239" s="243"/>
      <c r="Q239" s="243"/>
      <c r="R239" s="243"/>
      <c r="S239" s="243"/>
      <c r="T239" s="243"/>
      <c r="U239" s="243"/>
      <c r="V239" s="243"/>
      <c r="W239" s="243"/>
    </row>
    <row r="240" spans="12:23" x14ac:dyDescent="0.25">
      <c r="L240" s="243"/>
      <c r="M240" s="243"/>
      <c r="N240" s="243"/>
      <c r="O240" s="243"/>
      <c r="P240" s="243"/>
      <c r="Q240" s="243"/>
      <c r="R240" s="243"/>
      <c r="S240" s="243"/>
      <c r="T240" s="243"/>
      <c r="U240" s="243"/>
      <c r="V240" s="243"/>
      <c r="W240" s="243"/>
    </row>
    <row r="241" spans="12:23" x14ac:dyDescent="0.25">
      <c r="L241" s="243"/>
      <c r="M241" s="243"/>
      <c r="N241" s="243"/>
      <c r="O241" s="243"/>
      <c r="P241" s="243"/>
      <c r="Q241" s="243"/>
      <c r="R241" s="243"/>
      <c r="S241" s="243"/>
      <c r="T241" s="243"/>
      <c r="U241" s="243"/>
      <c r="V241" s="243"/>
      <c r="W241" s="243"/>
    </row>
    <row r="242" spans="12:23" x14ac:dyDescent="0.25">
      <c r="L242" s="255" t="s">
        <v>242</v>
      </c>
      <c r="M242" s="255" t="s">
        <v>242</v>
      </c>
      <c r="N242" s="255" t="s">
        <v>242</v>
      </c>
      <c r="O242" s="255" t="s">
        <v>242</v>
      </c>
      <c r="P242" s="255" t="s">
        <v>242</v>
      </c>
      <c r="Q242" s="255" t="s">
        <v>242</v>
      </c>
      <c r="R242" s="255" t="s">
        <v>242</v>
      </c>
      <c r="S242" s="255" t="s">
        <v>242</v>
      </c>
      <c r="T242" s="255" t="s">
        <v>242</v>
      </c>
      <c r="U242" s="255" t="s">
        <v>242</v>
      </c>
      <c r="V242" s="255" t="s">
        <v>242</v>
      </c>
      <c r="W242" s="255" t="s">
        <v>242</v>
      </c>
    </row>
    <row r="243" spans="12:23" x14ac:dyDescent="0.25">
      <c r="L243" s="101" t="s">
        <v>78</v>
      </c>
      <c r="M243" s="255" t="s">
        <v>205</v>
      </c>
      <c r="N243" s="279" t="s">
        <v>218</v>
      </c>
      <c r="O243" s="255" t="s">
        <v>206</v>
      </c>
      <c r="P243" s="280" t="s">
        <v>219</v>
      </c>
    </row>
    <row r="244" spans="12:23" x14ac:dyDescent="0.25">
      <c r="L244" s="101" t="s">
        <v>78</v>
      </c>
      <c r="M244" s="255" t="s">
        <v>205</v>
      </c>
      <c r="N244" s="279">
        <f>O258</f>
        <v>0</v>
      </c>
      <c r="O244" s="255" t="s">
        <v>206</v>
      </c>
      <c r="P244" s="281" t="e">
        <f>W268</f>
        <v>#DIV/0!</v>
      </c>
    </row>
    <row r="245" spans="12:23" x14ac:dyDescent="0.25">
      <c r="O245" s="246"/>
      <c r="P245" s="246"/>
      <c r="Q245" s="246"/>
      <c r="R245" s="246"/>
      <c r="S245" s="246"/>
      <c r="T245" s="246"/>
      <c r="U245" s="246"/>
      <c r="V245" s="246"/>
    </row>
    <row r="246" spans="12:23" x14ac:dyDescent="0.25">
      <c r="L246" s="282" t="s">
        <v>78</v>
      </c>
      <c r="M246" s="283" t="s">
        <v>205</v>
      </c>
      <c r="N246" s="284" t="e">
        <f>N244+P244</f>
        <v>#DIV/0!</v>
      </c>
      <c r="O246" s="240" t="s">
        <v>220</v>
      </c>
    </row>
    <row r="248" spans="12:23" x14ac:dyDescent="0.25">
      <c r="L248" s="256" t="s">
        <v>221</v>
      </c>
      <c r="M248" s="246"/>
      <c r="N248" s="246"/>
      <c r="O248" s="246"/>
      <c r="P248" s="246"/>
      <c r="Q248" s="246"/>
      <c r="R248" s="246"/>
      <c r="S248" s="246"/>
      <c r="T248" s="246"/>
      <c r="U248" s="246"/>
      <c r="V248" s="246"/>
    </row>
    <row r="249" spans="12:23" x14ac:dyDescent="0.25">
      <c r="L249" s="246"/>
      <c r="M249" s="246"/>
      <c r="N249" s="246"/>
      <c r="O249" s="246"/>
      <c r="P249" s="246"/>
      <c r="Q249" s="246"/>
      <c r="R249" s="246"/>
      <c r="S249" s="246"/>
      <c r="T249" s="246"/>
      <c r="U249" s="246"/>
      <c r="V249" s="246"/>
    </row>
    <row r="250" spans="12:23" x14ac:dyDescent="0.25">
      <c r="L250" s="246"/>
      <c r="M250" s="279" t="s">
        <v>218</v>
      </c>
      <c r="N250" s="255" t="s">
        <v>205</v>
      </c>
      <c r="O250" s="260" t="s">
        <v>80</v>
      </c>
      <c r="P250" s="255" t="s">
        <v>216</v>
      </c>
      <c r="Q250" s="260" t="s">
        <v>43</v>
      </c>
      <c r="R250" s="255"/>
      <c r="S250" s="260"/>
      <c r="T250" s="260"/>
      <c r="U250" s="258"/>
      <c r="V250" s="260"/>
      <c r="W250" s="244"/>
    </row>
    <row r="251" spans="12:23" ht="18.75" x14ac:dyDescent="0.35">
      <c r="L251" s="246"/>
      <c r="M251" s="246"/>
      <c r="N251" s="285" t="s">
        <v>217</v>
      </c>
      <c r="O251" s="260" t="s">
        <v>222</v>
      </c>
      <c r="P251" s="260" t="s">
        <v>43</v>
      </c>
      <c r="Q251" s="260" t="s">
        <v>223</v>
      </c>
      <c r="R251" s="258">
        <v>0.2</v>
      </c>
      <c r="S251" s="260" t="s">
        <v>224</v>
      </c>
      <c r="T251" s="244" t="s">
        <v>225</v>
      </c>
      <c r="U251" s="286" t="s">
        <v>226</v>
      </c>
      <c r="V251" s="246"/>
    </row>
    <row r="252" spans="12:23" ht="17.25" x14ac:dyDescent="0.25">
      <c r="L252" s="246"/>
      <c r="M252" s="246"/>
      <c r="N252" s="285" t="s">
        <v>217</v>
      </c>
      <c r="O252" s="260" t="s">
        <v>222</v>
      </c>
      <c r="P252" s="260" t="s">
        <v>43</v>
      </c>
      <c r="Q252" s="260" t="s">
        <v>223</v>
      </c>
      <c r="R252" s="258">
        <v>0.2</v>
      </c>
      <c r="S252" s="260" t="s">
        <v>224</v>
      </c>
      <c r="T252" s="244" t="s">
        <v>227</v>
      </c>
      <c r="U252" s="286" t="s">
        <v>226</v>
      </c>
      <c r="V252" s="246"/>
    </row>
    <row r="253" spans="12:23" x14ac:dyDescent="0.25">
      <c r="L253" s="246"/>
      <c r="M253" s="246"/>
      <c r="N253" s="246"/>
      <c r="O253" s="246"/>
      <c r="P253" s="246"/>
      <c r="Q253" s="246"/>
      <c r="R253" s="246"/>
      <c r="S253" s="246"/>
      <c r="T253" s="246"/>
      <c r="U253" s="246"/>
      <c r="V253" s="246"/>
    </row>
    <row r="254" spans="12:23" x14ac:dyDescent="0.25">
      <c r="L254" s="246"/>
      <c r="M254" s="246"/>
      <c r="N254" s="255" t="s">
        <v>205</v>
      </c>
      <c r="O254" s="260">
        <f>E250+E257</f>
        <v>0</v>
      </c>
      <c r="P254" s="255" t="s">
        <v>216</v>
      </c>
      <c r="Q254" s="260">
        <f>SUM(E265:E267)</f>
        <v>0</v>
      </c>
      <c r="R254" s="246"/>
      <c r="S254" s="246"/>
      <c r="T254" s="246"/>
      <c r="U254" s="246"/>
      <c r="V254" s="246"/>
    </row>
    <row r="255" spans="12:23" x14ac:dyDescent="0.25">
      <c r="L255" s="246"/>
      <c r="M255" s="246"/>
      <c r="N255" s="285" t="s">
        <v>217</v>
      </c>
      <c r="O255" s="260" t="s">
        <v>222</v>
      </c>
      <c r="P255" s="260">
        <f>Q254</f>
        <v>0</v>
      </c>
      <c r="Q255" s="260" t="s">
        <v>223</v>
      </c>
      <c r="R255" s="258">
        <v>0.2</v>
      </c>
      <c r="S255" s="260" t="s">
        <v>224</v>
      </c>
      <c r="T255" s="260">
        <f>E252</f>
        <v>0</v>
      </c>
      <c r="U255" s="286" t="s">
        <v>226</v>
      </c>
      <c r="V255" s="246"/>
    </row>
    <row r="256" spans="12:23" x14ac:dyDescent="0.25">
      <c r="L256" s="246"/>
      <c r="M256" s="246"/>
      <c r="N256" s="285" t="s">
        <v>217</v>
      </c>
      <c r="O256" s="260" t="s">
        <v>222</v>
      </c>
      <c r="P256" s="260">
        <f>P255</f>
        <v>0</v>
      </c>
      <c r="Q256" s="260" t="s">
        <v>223</v>
      </c>
      <c r="R256" s="258">
        <v>0.2</v>
      </c>
      <c r="S256" s="260" t="s">
        <v>224</v>
      </c>
      <c r="T256" s="260">
        <f>E257</f>
        <v>0</v>
      </c>
      <c r="U256" s="286" t="s">
        <v>226</v>
      </c>
      <c r="V256" s="246"/>
    </row>
    <row r="257" spans="12:23" x14ac:dyDescent="0.25">
      <c r="L257" s="246"/>
      <c r="M257" s="246"/>
      <c r="N257" s="246"/>
      <c r="O257" s="246"/>
      <c r="P257" s="246"/>
      <c r="Q257" s="246"/>
      <c r="R257" s="246"/>
      <c r="S257" s="246"/>
      <c r="T257" s="246"/>
      <c r="U257" s="246"/>
      <c r="V257" s="246"/>
    </row>
    <row r="258" spans="12:23" x14ac:dyDescent="0.25">
      <c r="L258" s="246"/>
      <c r="M258" s="246"/>
      <c r="N258" s="255" t="s">
        <v>205</v>
      </c>
      <c r="O258" s="279">
        <f>MIN(O254,O254-Q254+MIN(P255,R255*T255)+MIN(P256,R256*T256))</f>
        <v>0</v>
      </c>
      <c r="P258" s="287" t="s">
        <v>228</v>
      </c>
      <c r="Q258" s="288"/>
      <c r="R258" s="288"/>
      <c r="S258" s="288"/>
      <c r="T258" s="289">
        <f>O254</f>
        <v>0</v>
      </c>
      <c r="U258" s="246"/>
      <c r="V258" s="246"/>
    </row>
    <row r="259" spans="12:23" x14ac:dyDescent="0.25">
      <c r="L259" s="246"/>
      <c r="M259" s="246"/>
      <c r="N259" s="246"/>
      <c r="O259" s="246"/>
      <c r="P259" s="246"/>
      <c r="Q259" s="246"/>
      <c r="R259" s="246"/>
      <c r="S259" s="246"/>
      <c r="T259" s="246"/>
      <c r="U259" s="246"/>
      <c r="V259" s="246"/>
    </row>
    <row r="260" spans="12:23" x14ac:dyDescent="0.25">
      <c r="L260" s="256" t="s">
        <v>229</v>
      </c>
      <c r="M260" s="246"/>
      <c r="N260" s="246"/>
      <c r="O260" s="246"/>
      <c r="P260" s="246"/>
      <c r="Q260" s="246"/>
      <c r="R260" s="246"/>
      <c r="S260" s="246"/>
      <c r="T260" s="246"/>
      <c r="U260" s="246"/>
      <c r="V260" s="246"/>
    </row>
    <row r="261" spans="12:23" x14ac:dyDescent="0.25">
      <c r="L261" s="246"/>
      <c r="M261" s="246"/>
      <c r="N261" s="246"/>
      <c r="O261" s="246"/>
      <c r="P261" s="246"/>
      <c r="Q261" s="246"/>
      <c r="R261" s="246"/>
      <c r="S261" s="246"/>
      <c r="T261" s="246"/>
      <c r="U261" s="246"/>
      <c r="V261" s="246"/>
    </row>
    <row r="262" spans="12:23" x14ac:dyDescent="0.25">
      <c r="L262" s="246"/>
      <c r="M262" s="290" t="s">
        <v>230</v>
      </c>
      <c r="N262" s="246"/>
      <c r="O262" s="246"/>
      <c r="P262" s="246"/>
      <c r="Q262" s="246"/>
      <c r="R262" s="246"/>
      <c r="S262" s="246"/>
      <c r="T262" s="246"/>
      <c r="U262" s="246"/>
      <c r="V262" s="246"/>
    </row>
    <row r="263" spans="12:23" x14ac:dyDescent="0.25">
      <c r="L263" s="246"/>
      <c r="M263" s="246"/>
      <c r="N263" s="246"/>
      <c r="O263" s="246"/>
      <c r="P263" s="246"/>
      <c r="Q263" s="246"/>
      <c r="R263" s="246"/>
      <c r="S263" s="246"/>
      <c r="T263" s="246"/>
      <c r="U263" s="246"/>
      <c r="V263" s="246"/>
    </row>
    <row r="264" spans="12:23" ht="18.75" x14ac:dyDescent="0.35">
      <c r="L264" s="246"/>
      <c r="M264" s="291" t="s">
        <v>231</v>
      </c>
      <c r="N264" s="291"/>
      <c r="O264" s="260" t="s">
        <v>205</v>
      </c>
      <c r="P264" s="244" t="s">
        <v>225</v>
      </c>
      <c r="Q264" s="255" t="s">
        <v>232</v>
      </c>
      <c r="R264" s="276" t="s">
        <v>233</v>
      </c>
      <c r="S264" s="244" t="s">
        <v>234</v>
      </c>
      <c r="T264" s="260" t="s">
        <v>206</v>
      </c>
      <c r="U264" s="292" t="s">
        <v>235</v>
      </c>
      <c r="V264" s="260" t="s">
        <v>226</v>
      </c>
    </row>
    <row r="265" spans="12:23" x14ac:dyDescent="0.25">
      <c r="L265" s="246"/>
      <c r="M265" s="246"/>
      <c r="N265" s="246"/>
      <c r="O265" s="260" t="s">
        <v>205</v>
      </c>
      <c r="P265" s="260">
        <f>F252</f>
        <v>0</v>
      </c>
      <c r="Q265" s="255" t="s">
        <v>232</v>
      </c>
      <c r="R265" s="276" t="s">
        <v>233</v>
      </c>
      <c r="S265" s="260">
        <f>F251</f>
        <v>0</v>
      </c>
      <c r="T265" s="260" t="s">
        <v>206</v>
      </c>
      <c r="U265" s="260">
        <f>F264</f>
        <v>0</v>
      </c>
      <c r="V265" s="260" t="s">
        <v>226</v>
      </c>
    </row>
    <row r="266" spans="12:23" x14ac:dyDescent="0.25">
      <c r="L266" s="246"/>
      <c r="M266" s="246"/>
      <c r="N266" s="246"/>
      <c r="O266" s="260" t="s">
        <v>205</v>
      </c>
      <c r="P266" s="293" t="e">
        <f>P265/(S265+U265)</f>
        <v>#DIV/0!</v>
      </c>
      <c r="Q266" s="246"/>
      <c r="R266" s="246"/>
      <c r="S266" s="246"/>
      <c r="T266" s="246"/>
      <c r="U266" s="246"/>
      <c r="V266" s="246"/>
    </row>
    <row r="267" spans="12:23" x14ac:dyDescent="0.25">
      <c r="L267" s="246"/>
      <c r="M267" s="246"/>
      <c r="N267" s="246"/>
      <c r="O267" s="246"/>
      <c r="P267" s="246"/>
      <c r="Q267" s="246"/>
      <c r="R267" s="246"/>
      <c r="S267" s="246"/>
      <c r="T267" s="246"/>
      <c r="U267" s="246"/>
      <c r="V267" s="246"/>
    </row>
    <row r="268" spans="12:23" x14ac:dyDescent="0.25">
      <c r="L268" s="246"/>
      <c r="M268" s="246" t="s">
        <v>236</v>
      </c>
      <c r="N268" s="246"/>
      <c r="O268" s="246"/>
      <c r="P268" s="246"/>
      <c r="Q268" s="246"/>
      <c r="R268" s="294" t="e">
        <f>IF(P266&lt;0.2,"NOT slow-paying", "IS slow-paying")</f>
        <v>#DIV/0!</v>
      </c>
      <c r="S268" s="294"/>
      <c r="T268" s="255" t="s">
        <v>185</v>
      </c>
      <c r="U268" s="280" t="s">
        <v>219</v>
      </c>
      <c r="V268" s="255" t="s">
        <v>205</v>
      </c>
      <c r="W268" s="280" t="e">
        <f>IF(P266&lt;20%,P274,P284)</f>
        <v>#DIV/0!</v>
      </c>
    </row>
    <row r="269" spans="12:23" x14ac:dyDescent="0.25">
      <c r="L269" s="246"/>
      <c r="M269" s="246"/>
      <c r="N269" s="246"/>
      <c r="O269" s="246"/>
      <c r="P269" s="246"/>
      <c r="Q269" s="246"/>
      <c r="R269" s="246"/>
      <c r="S269" s="246"/>
      <c r="T269" s="246"/>
      <c r="U269" s="246"/>
      <c r="V269" s="246"/>
    </row>
    <row r="270" spans="12:23" x14ac:dyDescent="0.25">
      <c r="L270" s="246"/>
      <c r="M270" s="1" t="s">
        <v>237</v>
      </c>
      <c r="V270" s="246"/>
    </row>
    <row r="271" spans="12:23" x14ac:dyDescent="0.25">
      <c r="L271" s="246"/>
      <c r="V271" s="246"/>
    </row>
    <row r="272" spans="12:23" ht="18.75" x14ac:dyDescent="0.35">
      <c r="L272" s="246"/>
      <c r="N272" s="280" t="s">
        <v>219</v>
      </c>
      <c r="O272" s="260" t="s">
        <v>205</v>
      </c>
      <c r="P272" s="258">
        <v>0.2</v>
      </c>
      <c r="Q272" s="260" t="s">
        <v>224</v>
      </c>
      <c r="R272" s="260" t="s">
        <v>233</v>
      </c>
      <c r="S272" s="244" t="s">
        <v>225</v>
      </c>
      <c r="T272" s="260" t="s">
        <v>206</v>
      </c>
      <c r="U272" s="244" t="s">
        <v>238</v>
      </c>
      <c r="V272" s="260" t="s">
        <v>226</v>
      </c>
    </row>
    <row r="273" spans="12:23" x14ac:dyDescent="0.25">
      <c r="L273" s="246"/>
      <c r="N273" s="246"/>
      <c r="O273" s="260" t="s">
        <v>205</v>
      </c>
      <c r="P273" s="258">
        <v>0.2</v>
      </c>
      <c r="Q273" s="260" t="s">
        <v>224</v>
      </c>
      <c r="R273" s="260" t="s">
        <v>233</v>
      </c>
      <c r="S273" s="260">
        <f>F252</f>
        <v>0</v>
      </c>
      <c r="T273" s="260" t="s">
        <v>206</v>
      </c>
      <c r="U273" s="260">
        <f>F259</f>
        <v>0</v>
      </c>
      <c r="V273" s="260" t="s">
        <v>226</v>
      </c>
    </row>
    <row r="274" spans="12:23" x14ac:dyDescent="0.25">
      <c r="L274" s="246"/>
      <c r="N274" s="246"/>
      <c r="O274" s="260" t="s">
        <v>205</v>
      </c>
      <c r="P274" s="280">
        <f>MIN(Q282,P273*(S273+U273))</f>
        <v>0</v>
      </c>
      <c r="Q274" s="287" t="s">
        <v>228</v>
      </c>
      <c r="R274" s="288"/>
      <c r="S274" s="288"/>
      <c r="T274" s="288"/>
      <c r="U274" s="289">
        <f>F250+F257</f>
        <v>0</v>
      </c>
      <c r="V274" s="246"/>
    </row>
    <row r="275" spans="12:23" x14ac:dyDescent="0.25">
      <c r="L275" s="246"/>
      <c r="M275" s="246"/>
      <c r="N275" s="246"/>
      <c r="O275" s="246"/>
      <c r="P275" s="246"/>
      <c r="Q275" s="246"/>
      <c r="R275" s="246"/>
      <c r="S275" s="246"/>
      <c r="T275" s="246"/>
      <c r="U275" s="246"/>
      <c r="V275" s="246"/>
    </row>
    <row r="276" spans="12:23" x14ac:dyDescent="0.25">
      <c r="L276" s="246"/>
      <c r="M276" s="1" t="s">
        <v>239</v>
      </c>
      <c r="N276" s="246"/>
      <c r="O276" s="246"/>
      <c r="P276" s="246"/>
      <c r="Q276" s="246"/>
      <c r="R276" s="246"/>
      <c r="S276" s="246"/>
      <c r="T276" s="246"/>
      <c r="U276" s="246"/>
      <c r="V276" s="246"/>
    </row>
    <row r="277" spans="12:23" x14ac:dyDescent="0.25">
      <c r="L277" s="246"/>
      <c r="M277" s="246"/>
      <c r="N277" s="246"/>
      <c r="O277" s="246"/>
      <c r="P277" s="246"/>
      <c r="Q277" s="246"/>
      <c r="R277" s="246"/>
      <c r="S277" s="246"/>
      <c r="T277" s="246"/>
      <c r="U277" s="246"/>
      <c r="V277" s="246"/>
    </row>
    <row r="278" spans="12:23" x14ac:dyDescent="0.25">
      <c r="L278" s="246"/>
      <c r="M278" s="246"/>
      <c r="N278" s="280" t="s">
        <v>219</v>
      </c>
      <c r="O278" s="260" t="s">
        <v>205</v>
      </c>
      <c r="P278" s="258">
        <v>0.2</v>
      </c>
      <c r="Q278" s="260"/>
      <c r="R278" s="246"/>
      <c r="S278" s="246"/>
      <c r="T278" s="246"/>
      <c r="U278" s="246"/>
      <c r="V278" s="246"/>
    </row>
    <row r="279" spans="12:23" ht="18.75" x14ac:dyDescent="0.35">
      <c r="L279" s="246"/>
      <c r="M279" s="246"/>
      <c r="N279" s="246"/>
      <c r="O279" s="295" t="s">
        <v>240</v>
      </c>
      <c r="P279" s="260" t="s">
        <v>241</v>
      </c>
      <c r="Q279" s="260" t="s">
        <v>80</v>
      </c>
      <c r="R279" s="260" t="s">
        <v>216</v>
      </c>
      <c r="S279" s="260" t="s">
        <v>43</v>
      </c>
      <c r="T279" s="260" t="s">
        <v>223</v>
      </c>
      <c r="U279" s="244" t="s">
        <v>225</v>
      </c>
      <c r="V279" s="260" t="s">
        <v>206</v>
      </c>
      <c r="W279" s="244" t="s">
        <v>238</v>
      </c>
    </row>
    <row r="281" spans="12:23" x14ac:dyDescent="0.25">
      <c r="O281" s="260" t="s">
        <v>205</v>
      </c>
      <c r="P281" s="258">
        <v>0.2</v>
      </c>
    </row>
    <row r="282" spans="12:23" x14ac:dyDescent="0.25">
      <c r="L282" s="243"/>
      <c r="M282" s="243"/>
      <c r="N282" s="243"/>
      <c r="O282" s="295" t="s">
        <v>240</v>
      </c>
      <c r="P282" s="260" t="s">
        <v>241</v>
      </c>
      <c r="Q282" s="244">
        <f>F250+F257</f>
        <v>0</v>
      </c>
      <c r="R282" s="260" t="s">
        <v>216</v>
      </c>
      <c r="S282" s="244">
        <f>SUM(F265:F267)</f>
        <v>0</v>
      </c>
      <c r="T282" s="260" t="s">
        <v>223</v>
      </c>
      <c r="U282" s="244">
        <f>S273</f>
        <v>0</v>
      </c>
      <c r="V282" s="260" t="s">
        <v>206</v>
      </c>
      <c r="W282" s="244">
        <f>U273</f>
        <v>0</v>
      </c>
    </row>
    <row r="283" spans="12:23" x14ac:dyDescent="0.25">
      <c r="L283" s="243"/>
      <c r="M283" s="243"/>
      <c r="N283" s="243"/>
      <c r="O283" s="243"/>
      <c r="P283" s="243"/>
      <c r="Q283" s="243"/>
      <c r="R283" s="243"/>
      <c r="S283" s="243"/>
      <c r="T283" s="243"/>
      <c r="U283" s="243"/>
      <c r="V283" s="243"/>
      <c r="W283" s="243"/>
    </row>
    <row r="284" spans="12:23" x14ac:dyDescent="0.25">
      <c r="L284" s="243"/>
      <c r="M284" s="243"/>
      <c r="N284" s="243"/>
      <c r="O284" s="260" t="s">
        <v>205</v>
      </c>
      <c r="P284" s="281">
        <f>MIN(Q282,P281*MAX(Q282-S282,U282+W282))</f>
        <v>0</v>
      </c>
      <c r="Q284" s="287" t="s">
        <v>228</v>
      </c>
      <c r="R284" s="288"/>
      <c r="S284" s="288"/>
      <c r="T284" s="288"/>
      <c r="U284" s="289">
        <f>U274</f>
        <v>0</v>
      </c>
      <c r="V284" s="243"/>
      <c r="W284" s="243"/>
    </row>
    <row r="285" spans="12:23" x14ac:dyDescent="0.25">
      <c r="L285" s="243"/>
      <c r="M285" s="243"/>
      <c r="N285" s="243"/>
      <c r="O285" s="243"/>
      <c r="P285" s="243"/>
      <c r="Q285" s="243"/>
      <c r="R285" s="243"/>
      <c r="S285" s="243"/>
      <c r="T285" s="243"/>
      <c r="U285" s="243"/>
      <c r="V285" s="243"/>
      <c r="W285" s="243"/>
    </row>
    <row r="286" spans="12:23" x14ac:dyDescent="0.25">
      <c r="L286" s="243"/>
      <c r="M286" s="243"/>
      <c r="N286" s="243"/>
      <c r="O286" s="243"/>
      <c r="P286" s="243"/>
      <c r="Q286" s="243"/>
      <c r="R286" s="243"/>
      <c r="S286" s="243"/>
      <c r="T286" s="243"/>
      <c r="U286" s="243"/>
      <c r="V286" s="243"/>
      <c r="W286" s="243"/>
    </row>
    <row r="287" spans="12:23" x14ac:dyDescent="0.25">
      <c r="L287" s="243"/>
      <c r="M287" s="243"/>
      <c r="N287" s="243"/>
      <c r="O287" s="243"/>
      <c r="P287" s="243"/>
      <c r="Q287" s="243"/>
      <c r="R287" s="243"/>
      <c r="S287" s="243"/>
      <c r="T287" s="243"/>
      <c r="U287" s="243"/>
      <c r="V287" s="243"/>
      <c r="W287" s="243"/>
    </row>
    <row r="288" spans="12:23" x14ac:dyDescent="0.25">
      <c r="L288" s="243"/>
      <c r="M288" s="243"/>
      <c r="N288" s="243"/>
      <c r="O288" s="243"/>
      <c r="P288" s="243"/>
      <c r="Q288" s="243"/>
      <c r="R288" s="243"/>
      <c r="S288" s="243"/>
      <c r="T288" s="243"/>
      <c r="U288" s="243"/>
      <c r="V288" s="243"/>
      <c r="W288" s="243"/>
    </row>
    <row r="289" spans="12:23" x14ac:dyDescent="0.25">
      <c r="L289" s="243"/>
      <c r="M289" s="243"/>
      <c r="N289" s="243"/>
      <c r="O289" s="243"/>
      <c r="P289" s="243"/>
      <c r="Q289" s="243"/>
      <c r="R289" s="243"/>
      <c r="S289" s="243"/>
      <c r="T289" s="243"/>
      <c r="U289" s="243"/>
      <c r="V289" s="243"/>
      <c r="W289" s="243"/>
    </row>
    <row r="290" spans="12:23" x14ac:dyDescent="0.25">
      <c r="L290" s="243"/>
      <c r="M290" s="243"/>
      <c r="N290" s="243"/>
      <c r="O290" s="243"/>
      <c r="P290" s="243"/>
      <c r="Q290" s="243"/>
      <c r="R290" s="243"/>
      <c r="S290" s="243"/>
      <c r="T290" s="243"/>
      <c r="U290" s="243"/>
      <c r="V290" s="243"/>
      <c r="W290" s="243"/>
    </row>
    <row r="291" spans="12:23" x14ac:dyDescent="0.25">
      <c r="L291" s="243"/>
      <c r="M291" s="243"/>
      <c r="N291" s="243"/>
      <c r="O291" s="243"/>
      <c r="P291" s="243"/>
      <c r="Q291" s="243"/>
      <c r="R291" s="243"/>
      <c r="S291" s="243"/>
      <c r="T291" s="243"/>
      <c r="U291" s="243"/>
      <c r="V291" s="243"/>
      <c r="W291" s="243"/>
    </row>
    <row r="292" spans="12:23" x14ac:dyDescent="0.25">
      <c r="L292" s="243"/>
      <c r="M292" s="243"/>
      <c r="N292" s="243"/>
      <c r="O292" s="243"/>
      <c r="P292" s="243"/>
      <c r="Q292" s="243"/>
      <c r="R292" s="243"/>
      <c r="S292" s="243"/>
      <c r="T292" s="243"/>
      <c r="U292" s="243"/>
      <c r="V292" s="243"/>
      <c r="W292" s="243"/>
    </row>
    <row r="293" spans="12:23" x14ac:dyDescent="0.25">
      <c r="L293" s="243"/>
      <c r="M293" s="243"/>
      <c r="N293" s="243"/>
      <c r="O293" s="243"/>
      <c r="P293" s="243"/>
      <c r="Q293" s="243"/>
      <c r="R293" s="243"/>
      <c r="S293" s="243"/>
      <c r="T293" s="243"/>
      <c r="U293" s="243"/>
      <c r="V293" s="243"/>
      <c r="W293" s="243"/>
    </row>
    <row r="294" spans="12:23" x14ac:dyDescent="0.25">
      <c r="L294" s="243"/>
      <c r="M294" s="243"/>
      <c r="N294" s="243"/>
      <c r="O294" s="243"/>
      <c r="P294" s="243"/>
      <c r="Q294" s="243"/>
      <c r="R294" s="243"/>
      <c r="S294" s="243"/>
      <c r="T294" s="243"/>
      <c r="U294" s="243"/>
      <c r="V294" s="243"/>
      <c r="W294" s="243"/>
    </row>
    <row r="295" spans="12:23" x14ac:dyDescent="0.25">
      <c r="L295" s="243"/>
      <c r="M295" s="243"/>
      <c r="N295" s="243"/>
      <c r="O295" s="243"/>
      <c r="P295" s="243"/>
      <c r="Q295" s="243"/>
      <c r="R295" s="243"/>
      <c r="S295" s="243"/>
      <c r="T295" s="243"/>
      <c r="U295" s="243"/>
      <c r="V295" s="243"/>
      <c r="W295" s="243"/>
    </row>
    <row r="296" spans="12:23" x14ac:dyDescent="0.25">
      <c r="L296" s="243"/>
      <c r="M296" s="243"/>
      <c r="N296" s="243"/>
      <c r="O296" s="243"/>
      <c r="P296" s="243"/>
      <c r="Q296" s="243"/>
      <c r="R296" s="243"/>
      <c r="S296" s="243"/>
      <c r="T296" s="243"/>
      <c r="U296" s="243"/>
      <c r="V296" s="243"/>
      <c r="W296" s="243"/>
    </row>
    <row r="297" spans="12:23" x14ac:dyDescent="0.25">
      <c r="L297" s="243"/>
      <c r="M297" s="243"/>
      <c r="N297" s="243"/>
      <c r="O297" s="243"/>
      <c r="P297" s="243"/>
      <c r="Q297" s="243"/>
      <c r="R297" s="243"/>
      <c r="S297" s="243"/>
      <c r="T297" s="243"/>
      <c r="U297" s="243"/>
      <c r="V297" s="243"/>
      <c r="W297" s="243"/>
    </row>
    <row r="298" spans="12:23" x14ac:dyDescent="0.25">
      <c r="L298" s="243"/>
      <c r="M298" s="243"/>
      <c r="N298" s="243"/>
      <c r="O298" s="243"/>
      <c r="P298" s="243"/>
      <c r="Q298" s="243"/>
      <c r="R298" s="243"/>
      <c r="S298" s="243"/>
      <c r="T298" s="243"/>
      <c r="U298" s="243"/>
      <c r="V298" s="243"/>
      <c r="W298" s="243"/>
    </row>
    <row r="299" spans="12:23" x14ac:dyDescent="0.25">
      <c r="L299" s="243"/>
      <c r="M299" s="243"/>
      <c r="N299" s="243"/>
      <c r="O299" s="243"/>
      <c r="P299" s="243"/>
      <c r="Q299" s="243"/>
      <c r="R299" s="243"/>
      <c r="S299" s="243"/>
      <c r="T299" s="243"/>
      <c r="U299" s="243"/>
      <c r="V299" s="243"/>
      <c r="W299" s="243"/>
    </row>
    <row r="300" spans="12:23" x14ac:dyDescent="0.25">
      <c r="L300" s="243"/>
      <c r="M300" s="243"/>
      <c r="N300" s="243"/>
      <c r="O300" s="243"/>
      <c r="P300" s="243"/>
      <c r="Q300" s="243"/>
      <c r="R300" s="243"/>
      <c r="S300" s="243"/>
      <c r="T300" s="243"/>
      <c r="U300" s="243"/>
      <c r="V300" s="243"/>
      <c r="W300" s="243"/>
    </row>
    <row r="301" spans="12:23" x14ac:dyDescent="0.25">
      <c r="L301" s="243"/>
      <c r="M301" s="243"/>
      <c r="N301" s="243"/>
      <c r="O301" s="243"/>
      <c r="P301" s="243"/>
      <c r="Q301" s="243"/>
      <c r="R301" s="243"/>
      <c r="S301" s="243"/>
      <c r="T301" s="243"/>
      <c r="U301" s="243"/>
      <c r="V301" s="243"/>
      <c r="W301" s="243"/>
    </row>
    <row r="302" spans="12:23" x14ac:dyDescent="0.25">
      <c r="L302" s="255" t="s">
        <v>242</v>
      </c>
      <c r="M302" s="255" t="s">
        <v>242</v>
      </c>
      <c r="N302" s="255" t="s">
        <v>242</v>
      </c>
      <c r="O302" s="255" t="s">
        <v>242</v>
      </c>
      <c r="P302" s="255" t="s">
        <v>242</v>
      </c>
      <c r="Q302" s="255" t="s">
        <v>242</v>
      </c>
      <c r="R302" s="255" t="s">
        <v>242</v>
      </c>
      <c r="S302" s="255" t="s">
        <v>242</v>
      </c>
      <c r="T302" s="255" t="s">
        <v>242</v>
      </c>
      <c r="U302" s="255" t="s">
        <v>242</v>
      </c>
      <c r="V302" s="255" t="s">
        <v>242</v>
      </c>
      <c r="W302" s="255" t="s">
        <v>242</v>
      </c>
    </row>
    <row r="303" spans="12:23" x14ac:dyDescent="0.25">
      <c r="L303" s="101" t="s">
        <v>78</v>
      </c>
      <c r="M303" s="255" t="s">
        <v>205</v>
      </c>
      <c r="N303" s="279" t="s">
        <v>218</v>
      </c>
      <c r="O303" s="255" t="s">
        <v>206</v>
      </c>
      <c r="P303" s="280" t="s">
        <v>219</v>
      </c>
    </row>
    <row r="304" spans="12:23" x14ac:dyDescent="0.25">
      <c r="L304" s="101" t="s">
        <v>78</v>
      </c>
      <c r="M304" s="255" t="s">
        <v>205</v>
      </c>
      <c r="N304" s="279">
        <f>O318</f>
        <v>0</v>
      </c>
      <c r="O304" s="255" t="s">
        <v>206</v>
      </c>
      <c r="P304" s="281" t="e">
        <f>W328</f>
        <v>#DIV/0!</v>
      </c>
    </row>
    <row r="305" spans="12:23" x14ac:dyDescent="0.25">
      <c r="O305" s="246"/>
      <c r="P305" s="246"/>
      <c r="Q305" s="246"/>
      <c r="R305" s="246"/>
      <c r="S305" s="246"/>
      <c r="T305" s="246"/>
      <c r="U305" s="246"/>
      <c r="V305" s="246"/>
    </row>
    <row r="306" spans="12:23" x14ac:dyDescent="0.25">
      <c r="L306" s="282" t="s">
        <v>78</v>
      </c>
      <c r="M306" s="283" t="s">
        <v>205</v>
      </c>
      <c r="N306" s="284" t="e">
        <f>N304+P304</f>
        <v>#DIV/0!</v>
      </c>
      <c r="O306" s="240" t="s">
        <v>220</v>
      </c>
    </row>
    <row r="308" spans="12:23" x14ac:dyDescent="0.25">
      <c r="L308" s="256" t="s">
        <v>221</v>
      </c>
      <c r="M308" s="246"/>
      <c r="N308" s="246"/>
      <c r="O308" s="246"/>
      <c r="P308" s="246"/>
      <c r="Q308" s="246"/>
      <c r="R308" s="246"/>
      <c r="S308" s="246"/>
      <c r="T308" s="246"/>
      <c r="U308" s="246"/>
      <c r="V308" s="246"/>
    </row>
    <row r="309" spans="12:23" x14ac:dyDescent="0.25">
      <c r="L309" s="246"/>
      <c r="M309" s="246"/>
      <c r="N309" s="246"/>
      <c r="O309" s="246"/>
      <c r="P309" s="246"/>
      <c r="Q309" s="246"/>
      <c r="R309" s="246"/>
      <c r="S309" s="246"/>
      <c r="T309" s="246"/>
      <c r="U309" s="246"/>
      <c r="V309" s="246"/>
    </row>
    <row r="310" spans="12:23" x14ac:dyDescent="0.25">
      <c r="L310" s="246"/>
      <c r="M310" s="279" t="s">
        <v>218</v>
      </c>
      <c r="N310" s="255" t="s">
        <v>205</v>
      </c>
      <c r="O310" s="260" t="s">
        <v>80</v>
      </c>
      <c r="P310" s="255" t="s">
        <v>216</v>
      </c>
      <c r="Q310" s="260" t="s">
        <v>43</v>
      </c>
      <c r="R310" s="255"/>
      <c r="S310" s="260"/>
      <c r="T310" s="260"/>
      <c r="U310" s="258"/>
      <c r="V310" s="260"/>
      <c r="W310" s="244"/>
    </row>
    <row r="311" spans="12:23" ht="18.75" x14ac:dyDescent="0.35">
      <c r="L311" s="246"/>
      <c r="M311" s="246"/>
      <c r="N311" s="285" t="s">
        <v>217</v>
      </c>
      <c r="O311" s="260" t="s">
        <v>222</v>
      </c>
      <c r="P311" s="260" t="s">
        <v>43</v>
      </c>
      <c r="Q311" s="260" t="s">
        <v>223</v>
      </c>
      <c r="R311" s="258">
        <v>0.2</v>
      </c>
      <c r="S311" s="260" t="s">
        <v>224</v>
      </c>
      <c r="T311" s="244" t="s">
        <v>225</v>
      </c>
      <c r="U311" s="286" t="s">
        <v>226</v>
      </c>
      <c r="V311" s="246"/>
    </row>
    <row r="312" spans="12:23" ht="17.25" x14ac:dyDescent="0.25">
      <c r="L312" s="246"/>
      <c r="M312" s="246"/>
      <c r="N312" s="285" t="s">
        <v>217</v>
      </c>
      <c r="O312" s="260" t="s">
        <v>222</v>
      </c>
      <c r="P312" s="260" t="s">
        <v>43</v>
      </c>
      <c r="Q312" s="260" t="s">
        <v>223</v>
      </c>
      <c r="R312" s="258">
        <v>0.2</v>
      </c>
      <c r="S312" s="260" t="s">
        <v>224</v>
      </c>
      <c r="T312" s="244" t="s">
        <v>227</v>
      </c>
      <c r="U312" s="286" t="s">
        <v>226</v>
      </c>
      <c r="V312" s="246"/>
    </row>
    <row r="313" spans="12:23" x14ac:dyDescent="0.25">
      <c r="L313" s="246"/>
      <c r="M313" s="246"/>
      <c r="N313" s="246"/>
      <c r="O313" s="246"/>
      <c r="P313" s="246"/>
      <c r="Q313" s="246"/>
      <c r="R313" s="246"/>
      <c r="S313" s="246"/>
      <c r="T313" s="246"/>
      <c r="U313" s="246"/>
      <c r="V313" s="246"/>
    </row>
    <row r="314" spans="12:23" x14ac:dyDescent="0.25">
      <c r="L314" s="246"/>
      <c r="M314" s="246"/>
      <c r="N314" s="255" t="s">
        <v>205</v>
      </c>
      <c r="O314" s="260">
        <f>E310+E317</f>
        <v>0</v>
      </c>
      <c r="P314" s="255" t="s">
        <v>216</v>
      </c>
      <c r="Q314" s="260">
        <f>SUM(E325:E327)</f>
        <v>0</v>
      </c>
      <c r="R314" s="246"/>
      <c r="S314" s="246"/>
      <c r="T314" s="246"/>
      <c r="U314" s="246"/>
      <c r="V314" s="246"/>
    </row>
    <row r="315" spans="12:23" x14ac:dyDescent="0.25">
      <c r="L315" s="246"/>
      <c r="M315" s="246"/>
      <c r="N315" s="285" t="s">
        <v>217</v>
      </c>
      <c r="O315" s="260" t="s">
        <v>222</v>
      </c>
      <c r="P315" s="260">
        <f>Q314</f>
        <v>0</v>
      </c>
      <c r="Q315" s="260" t="s">
        <v>223</v>
      </c>
      <c r="R315" s="258">
        <v>0.2</v>
      </c>
      <c r="S315" s="260" t="s">
        <v>224</v>
      </c>
      <c r="T315" s="260">
        <f>E312</f>
        <v>0</v>
      </c>
      <c r="U315" s="286" t="s">
        <v>226</v>
      </c>
      <c r="V315" s="246"/>
    </row>
    <row r="316" spans="12:23" x14ac:dyDescent="0.25">
      <c r="L316" s="246"/>
      <c r="M316" s="246"/>
      <c r="N316" s="285" t="s">
        <v>217</v>
      </c>
      <c r="O316" s="260" t="s">
        <v>222</v>
      </c>
      <c r="P316" s="260">
        <f>P315</f>
        <v>0</v>
      </c>
      <c r="Q316" s="260" t="s">
        <v>223</v>
      </c>
      <c r="R316" s="258">
        <v>0.2</v>
      </c>
      <c r="S316" s="260" t="s">
        <v>224</v>
      </c>
      <c r="T316" s="260">
        <f>E317</f>
        <v>0</v>
      </c>
      <c r="U316" s="286" t="s">
        <v>226</v>
      </c>
      <c r="V316" s="246"/>
    </row>
    <row r="317" spans="12:23" x14ac:dyDescent="0.25">
      <c r="L317" s="246"/>
      <c r="M317" s="246"/>
      <c r="N317" s="246"/>
      <c r="O317" s="246"/>
      <c r="P317" s="246"/>
      <c r="Q317" s="246"/>
      <c r="R317" s="246"/>
      <c r="S317" s="246"/>
      <c r="T317" s="246"/>
      <c r="U317" s="246"/>
      <c r="V317" s="246"/>
    </row>
    <row r="318" spans="12:23" x14ac:dyDescent="0.25">
      <c r="L318" s="246"/>
      <c r="M318" s="246"/>
      <c r="N318" s="255" t="s">
        <v>205</v>
      </c>
      <c r="O318" s="279">
        <f>MIN(O314,O314-Q314+MIN(P315,R315*T315)+MIN(P316,R316*T316))</f>
        <v>0</v>
      </c>
      <c r="P318" s="287" t="s">
        <v>228</v>
      </c>
      <c r="Q318" s="288"/>
      <c r="R318" s="288"/>
      <c r="S318" s="288"/>
      <c r="T318" s="289">
        <f>O314</f>
        <v>0</v>
      </c>
      <c r="U318" s="246"/>
      <c r="V318" s="246"/>
    </row>
    <row r="319" spans="12:23" x14ac:dyDescent="0.25">
      <c r="L319" s="246"/>
      <c r="M319" s="246"/>
      <c r="N319" s="246"/>
      <c r="O319" s="246"/>
      <c r="P319" s="246"/>
      <c r="Q319" s="246"/>
      <c r="R319" s="246"/>
      <c r="S319" s="246"/>
      <c r="T319" s="246"/>
      <c r="U319" s="246"/>
      <c r="V319" s="246"/>
    </row>
    <row r="320" spans="12:23" x14ac:dyDescent="0.25">
      <c r="L320" s="256" t="s">
        <v>229</v>
      </c>
      <c r="M320" s="246"/>
      <c r="N320" s="246"/>
      <c r="O320" s="246"/>
      <c r="P320" s="246"/>
      <c r="Q320" s="246"/>
      <c r="R320" s="246"/>
      <c r="S320" s="246"/>
      <c r="T320" s="246"/>
      <c r="U320" s="246"/>
      <c r="V320" s="246"/>
    </row>
    <row r="321" spans="12:23" x14ac:dyDescent="0.25">
      <c r="L321" s="246"/>
      <c r="M321" s="246"/>
      <c r="N321" s="246"/>
      <c r="O321" s="246"/>
      <c r="P321" s="246"/>
      <c r="Q321" s="246"/>
      <c r="R321" s="246"/>
      <c r="S321" s="246"/>
      <c r="T321" s="246"/>
      <c r="U321" s="246"/>
      <c r="V321" s="246"/>
    </row>
    <row r="322" spans="12:23" x14ac:dyDescent="0.25">
      <c r="L322" s="246"/>
      <c r="M322" s="290" t="s">
        <v>230</v>
      </c>
      <c r="N322" s="246"/>
      <c r="O322" s="246"/>
      <c r="P322" s="246"/>
      <c r="Q322" s="246"/>
      <c r="R322" s="246"/>
      <c r="S322" s="246"/>
      <c r="T322" s="246"/>
      <c r="U322" s="246"/>
      <c r="V322" s="246"/>
    </row>
    <row r="323" spans="12:23" x14ac:dyDescent="0.25">
      <c r="L323" s="246"/>
      <c r="M323" s="246"/>
      <c r="N323" s="246"/>
      <c r="O323" s="246"/>
      <c r="P323" s="246"/>
      <c r="Q323" s="246"/>
      <c r="R323" s="246"/>
      <c r="S323" s="246"/>
      <c r="T323" s="246"/>
      <c r="U323" s="246"/>
      <c r="V323" s="246"/>
    </row>
    <row r="324" spans="12:23" ht="18.75" x14ac:dyDescent="0.35">
      <c r="L324" s="246"/>
      <c r="M324" s="291" t="s">
        <v>231</v>
      </c>
      <c r="N324" s="291"/>
      <c r="O324" s="260" t="s">
        <v>205</v>
      </c>
      <c r="P324" s="244" t="s">
        <v>225</v>
      </c>
      <c r="Q324" s="255" t="s">
        <v>232</v>
      </c>
      <c r="R324" s="276" t="s">
        <v>233</v>
      </c>
      <c r="S324" s="244" t="s">
        <v>234</v>
      </c>
      <c r="T324" s="260" t="s">
        <v>206</v>
      </c>
      <c r="U324" s="292" t="s">
        <v>235</v>
      </c>
      <c r="V324" s="260" t="s">
        <v>226</v>
      </c>
    </row>
    <row r="325" spans="12:23" x14ac:dyDescent="0.25">
      <c r="L325" s="246"/>
      <c r="M325" s="246"/>
      <c r="N325" s="246"/>
      <c r="O325" s="260" t="s">
        <v>205</v>
      </c>
      <c r="P325" s="260">
        <f>F312</f>
        <v>0</v>
      </c>
      <c r="Q325" s="255" t="s">
        <v>232</v>
      </c>
      <c r="R325" s="276" t="s">
        <v>233</v>
      </c>
      <c r="S325" s="260">
        <f>F311</f>
        <v>0</v>
      </c>
      <c r="T325" s="260" t="s">
        <v>206</v>
      </c>
      <c r="U325" s="260">
        <f>F324</f>
        <v>0</v>
      </c>
      <c r="V325" s="260" t="s">
        <v>226</v>
      </c>
    </row>
    <row r="326" spans="12:23" x14ac:dyDescent="0.25">
      <c r="L326" s="246"/>
      <c r="M326" s="246"/>
      <c r="N326" s="246"/>
      <c r="O326" s="260" t="s">
        <v>205</v>
      </c>
      <c r="P326" s="293" t="e">
        <f>P325/(S325+U325)</f>
        <v>#DIV/0!</v>
      </c>
      <c r="Q326" s="246"/>
      <c r="R326" s="246"/>
      <c r="S326" s="246"/>
      <c r="T326" s="246"/>
      <c r="U326" s="246"/>
      <c r="V326" s="246"/>
    </row>
    <row r="327" spans="12:23" x14ac:dyDescent="0.25">
      <c r="L327" s="246"/>
      <c r="M327" s="246"/>
      <c r="N327" s="246"/>
      <c r="O327" s="246"/>
      <c r="P327" s="246"/>
      <c r="Q327" s="246"/>
      <c r="R327" s="246"/>
      <c r="S327" s="246"/>
      <c r="T327" s="246"/>
      <c r="U327" s="246"/>
      <c r="V327" s="246"/>
    </row>
    <row r="328" spans="12:23" x14ac:dyDescent="0.25">
      <c r="L328" s="246"/>
      <c r="M328" s="246" t="s">
        <v>236</v>
      </c>
      <c r="N328" s="246"/>
      <c r="O328" s="246"/>
      <c r="P328" s="246"/>
      <c r="Q328" s="246"/>
      <c r="R328" s="294" t="e">
        <f>IF(P326&lt;0.2,"NOT slow-paying", "IS slow-paying")</f>
        <v>#DIV/0!</v>
      </c>
      <c r="S328" s="294"/>
      <c r="T328" s="255" t="s">
        <v>185</v>
      </c>
      <c r="U328" s="280" t="s">
        <v>219</v>
      </c>
      <c r="V328" s="255" t="s">
        <v>205</v>
      </c>
      <c r="W328" s="280" t="e">
        <f>IF(P326&lt;20%,P334,P344)</f>
        <v>#DIV/0!</v>
      </c>
    </row>
    <row r="329" spans="12:23" x14ac:dyDescent="0.25">
      <c r="L329" s="246"/>
      <c r="M329" s="246"/>
      <c r="N329" s="246"/>
      <c r="O329" s="246"/>
      <c r="P329" s="246"/>
      <c r="Q329" s="246"/>
      <c r="R329" s="246"/>
      <c r="S329" s="246"/>
      <c r="T329" s="246"/>
      <c r="U329" s="246"/>
      <c r="V329" s="246"/>
    </row>
    <row r="330" spans="12:23" x14ac:dyDescent="0.25">
      <c r="L330" s="246"/>
      <c r="M330" s="1" t="s">
        <v>237</v>
      </c>
      <c r="V330" s="246"/>
    </row>
    <row r="331" spans="12:23" x14ac:dyDescent="0.25">
      <c r="L331" s="246"/>
      <c r="V331" s="246"/>
    </row>
    <row r="332" spans="12:23" ht="18.75" x14ac:dyDescent="0.35">
      <c r="L332" s="246"/>
      <c r="N332" s="280" t="s">
        <v>219</v>
      </c>
      <c r="O332" s="260" t="s">
        <v>205</v>
      </c>
      <c r="P332" s="258">
        <v>0.2</v>
      </c>
      <c r="Q332" s="260" t="s">
        <v>224</v>
      </c>
      <c r="R332" s="260" t="s">
        <v>233</v>
      </c>
      <c r="S332" s="244" t="s">
        <v>225</v>
      </c>
      <c r="T332" s="260" t="s">
        <v>206</v>
      </c>
      <c r="U332" s="244" t="s">
        <v>238</v>
      </c>
      <c r="V332" s="260" t="s">
        <v>226</v>
      </c>
    </row>
    <row r="333" spans="12:23" x14ac:dyDescent="0.25">
      <c r="L333" s="246"/>
      <c r="N333" s="246"/>
      <c r="O333" s="260" t="s">
        <v>205</v>
      </c>
      <c r="P333" s="258">
        <v>0.2</v>
      </c>
      <c r="Q333" s="260" t="s">
        <v>224</v>
      </c>
      <c r="R333" s="260" t="s">
        <v>233</v>
      </c>
      <c r="S333" s="260">
        <f>F312</f>
        <v>0</v>
      </c>
      <c r="T333" s="260" t="s">
        <v>206</v>
      </c>
      <c r="U333" s="260">
        <f>F319</f>
        <v>0</v>
      </c>
      <c r="V333" s="260" t="s">
        <v>226</v>
      </c>
    </row>
    <row r="334" spans="12:23" x14ac:dyDescent="0.25">
      <c r="L334" s="246"/>
      <c r="N334" s="246"/>
      <c r="O334" s="260" t="s">
        <v>205</v>
      </c>
      <c r="P334" s="280">
        <f>MIN(Q342,P333*(S333+U333))</f>
        <v>0</v>
      </c>
      <c r="Q334" s="287" t="s">
        <v>228</v>
      </c>
      <c r="R334" s="288"/>
      <c r="S334" s="288"/>
      <c r="T334" s="288"/>
      <c r="U334" s="289">
        <f>F310+F317</f>
        <v>0</v>
      </c>
      <c r="V334" s="246"/>
    </row>
    <row r="335" spans="12:23" x14ac:dyDescent="0.25">
      <c r="L335" s="246"/>
      <c r="M335" s="246"/>
      <c r="N335" s="246"/>
      <c r="O335" s="246"/>
      <c r="P335" s="246"/>
      <c r="Q335" s="246"/>
      <c r="R335" s="246"/>
      <c r="S335" s="246"/>
      <c r="T335" s="246"/>
      <c r="U335" s="246"/>
      <c r="V335" s="246"/>
    </row>
    <row r="336" spans="12:23" x14ac:dyDescent="0.25">
      <c r="L336" s="246"/>
      <c r="M336" s="1" t="s">
        <v>239</v>
      </c>
      <c r="N336" s="246"/>
      <c r="O336" s="246"/>
      <c r="P336" s="246"/>
      <c r="Q336" s="246"/>
      <c r="R336" s="246"/>
      <c r="S336" s="246"/>
      <c r="T336" s="246"/>
      <c r="U336" s="246"/>
      <c r="V336" s="246"/>
    </row>
    <row r="337" spans="12:23" x14ac:dyDescent="0.25">
      <c r="L337" s="246"/>
      <c r="M337" s="246"/>
      <c r="N337" s="246"/>
      <c r="O337" s="246"/>
      <c r="P337" s="246"/>
      <c r="Q337" s="246"/>
      <c r="R337" s="246"/>
      <c r="S337" s="246"/>
      <c r="T337" s="246"/>
      <c r="U337" s="246"/>
      <c r="V337" s="246"/>
    </row>
    <row r="338" spans="12:23" x14ac:dyDescent="0.25">
      <c r="L338" s="246"/>
      <c r="M338" s="246"/>
      <c r="N338" s="280" t="s">
        <v>219</v>
      </c>
      <c r="O338" s="260" t="s">
        <v>205</v>
      </c>
      <c r="P338" s="258">
        <v>0.2</v>
      </c>
      <c r="Q338" s="260"/>
      <c r="R338" s="246"/>
      <c r="S338" s="246"/>
      <c r="T338" s="246"/>
      <c r="U338" s="246"/>
      <c r="V338" s="246"/>
    </row>
    <row r="339" spans="12:23" ht="18.75" x14ac:dyDescent="0.35">
      <c r="L339" s="246"/>
      <c r="M339" s="246"/>
      <c r="N339" s="246"/>
      <c r="O339" s="295" t="s">
        <v>240</v>
      </c>
      <c r="P339" s="260" t="s">
        <v>241</v>
      </c>
      <c r="Q339" s="260" t="s">
        <v>80</v>
      </c>
      <c r="R339" s="260" t="s">
        <v>216</v>
      </c>
      <c r="S339" s="260" t="s">
        <v>43</v>
      </c>
      <c r="T339" s="260" t="s">
        <v>223</v>
      </c>
      <c r="U339" s="244" t="s">
        <v>225</v>
      </c>
      <c r="V339" s="260" t="s">
        <v>206</v>
      </c>
      <c r="W339" s="244" t="s">
        <v>238</v>
      </c>
    </row>
    <row r="341" spans="12:23" x14ac:dyDescent="0.25">
      <c r="O341" s="260" t="s">
        <v>205</v>
      </c>
      <c r="P341" s="258">
        <v>0.2</v>
      </c>
    </row>
    <row r="342" spans="12:23" x14ac:dyDescent="0.25">
      <c r="L342" s="243"/>
      <c r="M342" s="243"/>
      <c r="N342" s="243"/>
      <c r="O342" s="295" t="s">
        <v>240</v>
      </c>
      <c r="P342" s="260" t="s">
        <v>241</v>
      </c>
      <c r="Q342" s="244">
        <f>F310+F317</f>
        <v>0</v>
      </c>
      <c r="R342" s="260" t="s">
        <v>216</v>
      </c>
      <c r="S342" s="244">
        <f>SUM(F325:F327)</f>
        <v>0</v>
      </c>
      <c r="T342" s="260" t="s">
        <v>223</v>
      </c>
      <c r="U342" s="244">
        <f>S333</f>
        <v>0</v>
      </c>
      <c r="V342" s="260" t="s">
        <v>206</v>
      </c>
      <c r="W342" s="244">
        <f>U333</f>
        <v>0</v>
      </c>
    </row>
    <row r="343" spans="12:23" x14ac:dyDescent="0.25">
      <c r="L343" s="243"/>
      <c r="M343" s="243"/>
      <c r="N343" s="243"/>
      <c r="O343" s="243"/>
      <c r="P343" s="243"/>
      <c r="Q343" s="243"/>
      <c r="R343" s="243"/>
      <c r="S343" s="243"/>
      <c r="T343" s="243"/>
      <c r="U343" s="243"/>
      <c r="V343" s="243"/>
      <c r="W343" s="243"/>
    </row>
    <row r="344" spans="12:23" x14ac:dyDescent="0.25">
      <c r="L344" s="243"/>
      <c r="M344" s="243"/>
      <c r="N344" s="243"/>
      <c r="O344" s="260" t="s">
        <v>205</v>
      </c>
      <c r="P344" s="281">
        <f>MIN(Q342,P341*MAX(Q342-S342,U342+W342))</f>
        <v>0</v>
      </c>
      <c r="Q344" s="287" t="s">
        <v>228</v>
      </c>
      <c r="R344" s="288"/>
      <c r="S344" s="288"/>
      <c r="T344" s="288"/>
      <c r="U344" s="289">
        <f>U334</f>
        <v>0</v>
      </c>
      <c r="V344" s="243"/>
      <c r="W344" s="243"/>
    </row>
    <row r="345" spans="12:23" x14ac:dyDescent="0.25">
      <c r="L345" s="243"/>
      <c r="M345" s="243"/>
      <c r="N345" s="243"/>
      <c r="O345" s="243"/>
      <c r="P345" s="243"/>
      <c r="Q345" s="243"/>
      <c r="R345" s="243"/>
      <c r="S345" s="243"/>
      <c r="T345" s="243"/>
      <c r="U345" s="243"/>
      <c r="V345" s="243"/>
      <c r="W345" s="243"/>
    </row>
    <row r="346" spans="12:23" x14ac:dyDescent="0.25">
      <c r="L346" s="243"/>
      <c r="M346" s="243"/>
      <c r="N346" s="243"/>
      <c r="O346" s="243"/>
      <c r="P346" s="243"/>
      <c r="Q346" s="243"/>
      <c r="R346" s="243"/>
      <c r="S346" s="243"/>
      <c r="T346" s="243"/>
      <c r="U346" s="243"/>
      <c r="V346" s="243"/>
      <c r="W346" s="243"/>
    </row>
    <row r="347" spans="12:23" x14ac:dyDescent="0.25">
      <c r="L347" s="243"/>
      <c r="M347" s="243"/>
      <c r="N347" s="243"/>
      <c r="O347" s="243"/>
      <c r="P347" s="243"/>
      <c r="Q347" s="243"/>
      <c r="R347" s="243"/>
      <c r="S347" s="243"/>
      <c r="T347" s="243"/>
      <c r="U347" s="243"/>
      <c r="V347" s="243"/>
      <c r="W347" s="243"/>
    </row>
    <row r="348" spans="12:23" x14ac:dyDescent="0.25">
      <c r="L348" s="243"/>
      <c r="M348" s="243"/>
      <c r="N348" s="243"/>
      <c r="O348" s="243"/>
      <c r="P348" s="243"/>
      <c r="Q348" s="243"/>
      <c r="R348" s="243"/>
      <c r="S348" s="243"/>
      <c r="T348" s="243"/>
      <c r="U348" s="243"/>
      <c r="V348" s="243"/>
      <c r="W348" s="243"/>
    </row>
    <row r="349" spans="12:23" x14ac:dyDescent="0.25">
      <c r="L349" s="243"/>
      <c r="M349" s="243"/>
      <c r="N349" s="243"/>
      <c r="O349" s="243"/>
      <c r="P349" s="243"/>
      <c r="Q349" s="243"/>
      <c r="R349" s="243"/>
      <c r="S349" s="243"/>
      <c r="T349" s="243"/>
      <c r="U349" s="243"/>
      <c r="V349" s="243"/>
      <c r="W349" s="243"/>
    </row>
    <row r="350" spans="12:23" x14ac:dyDescent="0.25">
      <c r="L350" s="243"/>
      <c r="M350" s="243"/>
      <c r="N350" s="243"/>
      <c r="O350" s="243"/>
      <c r="P350" s="243"/>
      <c r="Q350" s="243"/>
      <c r="R350" s="243"/>
      <c r="S350" s="243"/>
      <c r="T350" s="243"/>
      <c r="U350" s="243"/>
      <c r="V350" s="243"/>
      <c r="W350" s="243"/>
    </row>
    <row r="351" spans="12:23" x14ac:dyDescent="0.25">
      <c r="L351" s="243"/>
      <c r="M351" s="243"/>
      <c r="N351" s="243"/>
      <c r="O351" s="243"/>
      <c r="P351" s="243"/>
      <c r="Q351" s="243"/>
      <c r="R351" s="243"/>
      <c r="S351" s="243"/>
      <c r="T351" s="243"/>
      <c r="U351" s="243"/>
      <c r="V351" s="243"/>
      <c r="W351" s="243"/>
    </row>
    <row r="352" spans="12:23" x14ac:dyDescent="0.25">
      <c r="L352" s="243"/>
      <c r="M352" s="243"/>
      <c r="N352" s="243"/>
      <c r="O352" s="243"/>
      <c r="P352" s="243"/>
      <c r="Q352" s="243"/>
      <c r="R352" s="243"/>
      <c r="S352" s="243"/>
      <c r="T352" s="243"/>
      <c r="U352" s="243"/>
      <c r="V352" s="243"/>
      <c r="W352" s="243"/>
    </row>
    <row r="353" spans="12:23" x14ac:dyDescent="0.25">
      <c r="L353" s="243"/>
      <c r="M353" s="243"/>
      <c r="N353" s="243"/>
      <c r="O353" s="243"/>
      <c r="P353" s="243"/>
      <c r="Q353" s="243"/>
      <c r="R353" s="243"/>
      <c r="S353" s="243"/>
      <c r="T353" s="243"/>
      <c r="U353" s="243"/>
      <c r="V353" s="243"/>
      <c r="W353" s="243"/>
    </row>
    <row r="354" spans="12:23" x14ac:dyDescent="0.25">
      <c r="L354" s="243"/>
      <c r="M354" s="243"/>
      <c r="N354" s="243"/>
      <c r="O354" s="243"/>
      <c r="P354" s="243"/>
      <c r="Q354" s="243"/>
      <c r="R354" s="243"/>
      <c r="S354" s="243"/>
      <c r="T354" s="243"/>
      <c r="U354" s="243"/>
      <c r="V354" s="243"/>
      <c r="W354" s="243"/>
    </row>
    <row r="355" spans="12:23" x14ac:dyDescent="0.25">
      <c r="L355" s="243"/>
      <c r="M355" s="243"/>
      <c r="N355" s="243"/>
      <c r="O355" s="243"/>
      <c r="P355" s="243"/>
      <c r="Q355" s="243"/>
      <c r="R355" s="243"/>
      <c r="S355" s="243"/>
      <c r="T355" s="243"/>
      <c r="U355" s="243"/>
      <c r="V355" s="243"/>
      <c r="W355" s="243"/>
    </row>
    <row r="356" spans="12:23" x14ac:dyDescent="0.25">
      <c r="L356" s="243"/>
      <c r="M356" s="243"/>
      <c r="N356" s="243"/>
      <c r="O356" s="243"/>
      <c r="P356" s="243"/>
      <c r="Q356" s="243"/>
      <c r="R356" s="243"/>
      <c r="S356" s="243"/>
      <c r="T356" s="243"/>
      <c r="U356" s="243"/>
      <c r="V356" s="243"/>
      <c r="W356" s="243"/>
    </row>
    <row r="357" spans="12:23" x14ac:dyDescent="0.25">
      <c r="L357" s="243"/>
      <c r="M357" s="243"/>
      <c r="N357" s="243"/>
      <c r="O357" s="243"/>
      <c r="P357" s="243"/>
      <c r="Q357" s="243"/>
      <c r="R357" s="243"/>
      <c r="S357" s="243"/>
      <c r="T357" s="243"/>
      <c r="U357" s="243"/>
      <c r="V357" s="243"/>
      <c r="W357" s="243"/>
    </row>
    <row r="358" spans="12:23" x14ac:dyDescent="0.25">
      <c r="L358" s="243"/>
      <c r="M358" s="243"/>
      <c r="N358" s="243"/>
      <c r="O358" s="243"/>
      <c r="P358" s="243"/>
      <c r="Q358" s="243"/>
      <c r="R358" s="243"/>
      <c r="S358" s="243"/>
      <c r="T358" s="243"/>
      <c r="U358" s="243"/>
      <c r="V358" s="243"/>
      <c r="W358" s="243"/>
    </row>
    <row r="359" spans="12:23" x14ac:dyDescent="0.25">
      <c r="L359" s="243"/>
      <c r="M359" s="243"/>
      <c r="N359" s="243"/>
      <c r="O359" s="243"/>
      <c r="P359" s="243"/>
      <c r="Q359" s="243"/>
      <c r="R359" s="243"/>
      <c r="S359" s="243"/>
      <c r="T359" s="243"/>
      <c r="U359" s="243"/>
      <c r="V359" s="243"/>
      <c r="W359" s="243"/>
    </row>
    <row r="360" spans="12:23" x14ac:dyDescent="0.25">
      <c r="L360" s="243"/>
      <c r="M360" s="243"/>
      <c r="N360" s="243"/>
      <c r="O360" s="243"/>
      <c r="P360" s="243"/>
      <c r="Q360" s="243"/>
      <c r="R360" s="243"/>
      <c r="S360" s="243"/>
      <c r="T360" s="243"/>
      <c r="U360" s="243"/>
      <c r="V360" s="243"/>
      <c r="W360" s="243"/>
    </row>
    <row r="361" spans="12:23" x14ac:dyDescent="0.25">
      <c r="L361" s="243"/>
      <c r="M361" s="243"/>
      <c r="N361" s="243"/>
      <c r="O361" s="243"/>
      <c r="P361" s="243"/>
      <c r="Q361" s="243"/>
      <c r="R361" s="243"/>
      <c r="S361" s="243"/>
      <c r="T361" s="243"/>
      <c r="U361" s="243"/>
      <c r="V361" s="243"/>
      <c r="W361" s="243"/>
    </row>
    <row r="362" spans="12:23" x14ac:dyDescent="0.25">
      <c r="L362" s="255" t="s">
        <v>242</v>
      </c>
      <c r="M362" s="255" t="s">
        <v>242</v>
      </c>
      <c r="N362" s="255" t="s">
        <v>242</v>
      </c>
      <c r="O362" s="255" t="s">
        <v>242</v>
      </c>
      <c r="P362" s="255" t="s">
        <v>242</v>
      </c>
      <c r="Q362" s="255" t="s">
        <v>242</v>
      </c>
      <c r="R362" s="255" t="s">
        <v>242</v>
      </c>
      <c r="S362" s="255" t="s">
        <v>242</v>
      </c>
      <c r="T362" s="255" t="s">
        <v>242</v>
      </c>
      <c r="U362" s="255" t="s">
        <v>242</v>
      </c>
      <c r="V362" s="255" t="s">
        <v>242</v>
      </c>
      <c r="W362" s="255" t="s">
        <v>242</v>
      </c>
    </row>
    <row r="363" spans="12:23" x14ac:dyDescent="0.25">
      <c r="L363" s="101" t="s">
        <v>78</v>
      </c>
      <c r="M363" s="255" t="s">
        <v>205</v>
      </c>
      <c r="N363" s="279" t="s">
        <v>218</v>
      </c>
      <c r="O363" s="255" t="s">
        <v>206</v>
      </c>
      <c r="P363" s="280" t="s">
        <v>219</v>
      </c>
    </row>
    <row r="364" spans="12:23" x14ac:dyDescent="0.25">
      <c r="L364" s="101" t="s">
        <v>78</v>
      </c>
      <c r="M364" s="255" t="s">
        <v>205</v>
      </c>
      <c r="N364" s="279">
        <f>O378</f>
        <v>0</v>
      </c>
      <c r="O364" s="255" t="s">
        <v>206</v>
      </c>
      <c r="P364" s="281" t="e">
        <f>W388</f>
        <v>#DIV/0!</v>
      </c>
    </row>
    <row r="365" spans="12:23" x14ac:dyDescent="0.25">
      <c r="O365" s="246"/>
      <c r="P365" s="246"/>
      <c r="Q365" s="246"/>
      <c r="R365" s="246"/>
      <c r="S365" s="246"/>
      <c r="T365" s="246"/>
      <c r="U365" s="246"/>
      <c r="V365" s="246"/>
    </row>
    <row r="366" spans="12:23" x14ac:dyDescent="0.25">
      <c r="L366" s="282" t="s">
        <v>78</v>
      </c>
      <c r="M366" s="283" t="s">
        <v>205</v>
      </c>
      <c r="N366" s="284" t="e">
        <f>N364+P364</f>
        <v>#DIV/0!</v>
      </c>
      <c r="O366" s="240" t="s">
        <v>220</v>
      </c>
    </row>
    <row r="368" spans="12:23" x14ac:dyDescent="0.25">
      <c r="L368" s="256" t="s">
        <v>221</v>
      </c>
      <c r="M368" s="246"/>
      <c r="N368" s="246"/>
      <c r="O368" s="246"/>
      <c r="P368" s="246"/>
      <c r="Q368" s="246"/>
      <c r="R368" s="246"/>
      <c r="S368" s="246"/>
      <c r="T368" s="246"/>
      <c r="U368" s="246"/>
      <c r="V368" s="246"/>
    </row>
    <row r="369" spans="12:23" x14ac:dyDescent="0.25">
      <c r="L369" s="246"/>
      <c r="M369" s="246"/>
      <c r="N369" s="246"/>
      <c r="O369" s="246"/>
      <c r="P369" s="246"/>
      <c r="Q369" s="246"/>
      <c r="R369" s="246"/>
      <c r="S369" s="246"/>
      <c r="T369" s="246"/>
      <c r="U369" s="246"/>
      <c r="V369" s="246"/>
    </row>
    <row r="370" spans="12:23" x14ac:dyDescent="0.25">
      <c r="L370" s="246"/>
      <c r="M370" s="279" t="s">
        <v>218</v>
      </c>
      <c r="N370" s="255" t="s">
        <v>205</v>
      </c>
      <c r="O370" s="260" t="s">
        <v>80</v>
      </c>
      <c r="P370" s="255" t="s">
        <v>216</v>
      </c>
      <c r="Q370" s="260" t="s">
        <v>43</v>
      </c>
      <c r="R370" s="255"/>
      <c r="S370" s="260"/>
      <c r="T370" s="260"/>
      <c r="U370" s="258"/>
      <c r="V370" s="260"/>
      <c r="W370" s="244"/>
    </row>
    <row r="371" spans="12:23" ht="18.75" x14ac:dyDescent="0.35">
      <c r="L371" s="246"/>
      <c r="M371" s="246"/>
      <c r="N371" s="285" t="s">
        <v>217</v>
      </c>
      <c r="O371" s="260" t="s">
        <v>222</v>
      </c>
      <c r="P371" s="260" t="s">
        <v>43</v>
      </c>
      <c r="Q371" s="260" t="s">
        <v>223</v>
      </c>
      <c r="R371" s="258">
        <v>0.2</v>
      </c>
      <c r="S371" s="260" t="s">
        <v>224</v>
      </c>
      <c r="T371" s="244" t="s">
        <v>225</v>
      </c>
      <c r="U371" s="286" t="s">
        <v>226</v>
      </c>
      <c r="V371" s="246"/>
    </row>
    <row r="372" spans="12:23" ht="17.25" x14ac:dyDescent="0.25">
      <c r="L372" s="246"/>
      <c r="M372" s="246"/>
      <c r="N372" s="285" t="s">
        <v>217</v>
      </c>
      <c r="O372" s="260" t="s">
        <v>222</v>
      </c>
      <c r="P372" s="260" t="s">
        <v>43</v>
      </c>
      <c r="Q372" s="260" t="s">
        <v>223</v>
      </c>
      <c r="R372" s="258">
        <v>0.2</v>
      </c>
      <c r="S372" s="260" t="s">
        <v>224</v>
      </c>
      <c r="T372" s="244" t="s">
        <v>227</v>
      </c>
      <c r="U372" s="286" t="s">
        <v>226</v>
      </c>
      <c r="V372" s="246"/>
    </row>
    <row r="373" spans="12:23" x14ac:dyDescent="0.25">
      <c r="L373" s="246"/>
      <c r="M373" s="246"/>
      <c r="N373" s="246"/>
      <c r="O373" s="246"/>
      <c r="P373" s="246"/>
      <c r="Q373" s="246"/>
      <c r="R373" s="246"/>
      <c r="S373" s="246"/>
      <c r="T373" s="246"/>
      <c r="U373" s="246"/>
      <c r="V373" s="246"/>
    </row>
    <row r="374" spans="12:23" x14ac:dyDescent="0.25">
      <c r="L374" s="246"/>
      <c r="M374" s="246"/>
      <c r="N374" s="255" t="s">
        <v>205</v>
      </c>
      <c r="O374" s="260">
        <f>E370+E377</f>
        <v>0</v>
      </c>
      <c r="P374" s="255" t="s">
        <v>216</v>
      </c>
      <c r="Q374" s="260">
        <f>SUM(E385:E387)</f>
        <v>0</v>
      </c>
      <c r="R374" s="246"/>
      <c r="S374" s="246"/>
      <c r="T374" s="246"/>
      <c r="U374" s="246"/>
      <c r="V374" s="246"/>
    </row>
    <row r="375" spans="12:23" x14ac:dyDescent="0.25">
      <c r="L375" s="246"/>
      <c r="M375" s="246"/>
      <c r="N375" s="285" t="s">
        <v>217</v>
      </c>
      <c r="O375" s="260" t="s">
        <v>222</v>
      </c>
      <c r="P375" s="260">
        <f>Q374</f>
        <v>0</v>
      </c>
      <c r="Q375" s="260" t="s">
        <v>223</v>
      </c>
      <c r="R375" s="258">
        <v>0.2</v>
      </c>
      <c r="S375" s="260" t="s">
        <v>224</v>
      </c>
      <c r="T375" s="260">
        <f>E372</f>
        <v>0</v>
      </c>
      <c r="U375" s="286" t="s">
        <v>226</v>
      </c>
      <c r="V375" s="246"/>
    </row>
    <row r="376" spans="12:23" x14ac:dyDescent="0.25">
      <c r="L376" s="246"/>
      <c r="M376" s="246"/>
      <c r="N376" s="285" t="s">
        <v>217</v>
      </c>
      <c r="O376" s="260" t="s">
        <v>222</v>
      </c>
      <c r="P376" s="260">
        <f>P375</f>
        <v>0</v>
      </c>
      <c r="Q376" s="260" t="s">
        <v>223</v>
      </c>
      <c r="R376" s="258">
        <v>0.2</v>
      </c>
      <c r="S376" s="260" t="s">
        <v>224</v>
      </c>
      <c r="T376" s="260">
        <f>E377</f>
        <v>0</v>
      </c>
      <c r="U376" s="286" t="s">
        <v>226</v>
      </c>
      <c r="V376" s="246"/>
    </row>
    <row r="377" spans="12:23" x14ac:dyDescent="0.25">
      <c r="L377" s="246"/>
      <c r="M377" s="246"/>
      <c r="N377" s="246"/>
      <c r="O377" s="246"/>
      <c r="P377" s="246"/>
      <c r="Q377" s="246"/>
      <c r="R377" s="246"/>
      <c r="S377" s="246"/>
      <c r="T377" s="246"/>
      <c r="U377" s="246"/>
      <c r="V377" s="246"/>
    </row>
    <row r="378" spans="12:23" x14ac:dyDescent="0.25">
      <c r="L378" s="246"/>
      <c r="M378" s="246"/>
      <c r="N378" s="255" t="s">
        <v>205</v>
      </c>
      <c r="O378" s="279">
        <f>MIN(O374,O374-Q374+MIN(P375,R375*T375)+MIN(P376,R376*T376))</f>
        <v>0</v>
      </c>
      <c r="P378" s="287" t="s">
        <v>228</v>
      </c>
      <c r="Q378" s="288"/>
      <c r="R378" s="288"/>
      <c r="S378" s="288"/>
      <c r="T378" s="289">
        <f>O374</f>
        <v>0</v>
      </c>
      <c r="U378" s="246"/>
      <c r="V378" s="246"/>
    </row>
    <row r="379" spans="12:23" x14ac:dyDescent="0.25">
      <c r="L379" s="246"/>
      <c r="M379" s="246"/>
      <c r="N379" s="246"/>
      <c r="O379" s="246"/>
      <c r="P379" s="246"/>
      <c r="Q379" s="246"/>
      <c r="R379" s="246"/>
      <c r="S379" s="246"/>
      <c r="T379" s="246"/>
      <c r="U379" s="246"/>
      <c r="V379" s="246"/>
    </row>
    <row r="380" spans="12:23" x14ac:dyDescent="0.25">
      <c r="L380" s="256" t="s">
        <v>229</v>
      </c>
      <c r="M380" s="246"/>
      <c r="N380" s="246"/>
      <c r="O380" s="246"/>
      <c r="P380" s="246"/>
      <c r="Q380" s="246"/>
      <c r="R380" s="246"/>
      <c r="S380" s="246"/>
      <c r="T380" s="246"/>
      <c r="U380" s="246"/>
      <c r="V380" s="246"/>
    </row>
    <row r="381" spans="12:23" x14ac:dyDescent="0.25">
      <c r="L381" s="246"/>
      <c r="M381" s="246"/>
      <c r="N381" s="246"/>
      <c r="O381" s="246"/>
      <c r="P381" s="246"/>
      <c r="Q381" s="246"/>
      <c r="R381" s="246"/>
      <c r="S381" s="246"/>
      <c r="T381" s="246"/>
      <c r="U381" s="246"/>
      <c r="V381" s="246"/>
    </row>
    <row r="382" spans="12:23" x14ac:dyDescent="0.25">
      <c r="L382" s="246"/>
      <c r="M382" s="290" t="s">
        <v>230</v>
      </c>
      <c r="N382" s="246"/>
      <c r="O382" s="246"/>
      <c r="P382" s="246"/>
      <c r="Q382" s="246"/>
      <c r="R382" s="246"/>
      <c r="S382" s="246"/>
      <c r="T382" s="246"/>
      <c r="U382" s="246"/>
      <c r="V382" s="246"/>
    </row>
    <row r="383" spans="12:23" x14ac:dyDescent="0.25">
      <c r="L383" s="246"/>
      <c r="M383" s="246"/>
      <c r="N383" s="246"/>
      <c r="O383" s="246"/>
      <c r="P383" s="246"/>
      <c r="Q383" s="246"/>
      <c r="R383" s="246"/>
      <c r="S383" s="246"/>
      <c r="T383" s="246"/>
      <c r="U383" s="246"/>
      <c r="V383" s="246"/>
    </row>
    <row r="384" spans="12:23" ht="18.75" x14ac:dyDescent="0.35">
      <c r="L384" s="246"/>
      <c r="M384" s="291" t="s">
        <v>231</v>
      </c>
      <c r="N384" s="291"/>
      <c r="O384" s="260" t="s">
        <v>205</v>
      </c>
      <c r="P384" s="244" t="s">
        <v>225</v>
      </c>
      <c r="Q384" s="255" t="s">
        <v>232</v>
      </c>
      <c r="R384" s="276" t="s">
        <v>233</v>
      </c>
      <c r="S384" s="244" t="s">
        <v>234</v>
      </c>
      <c r="T384" s="260" t="s">
        <v>206</v>
      </c>
      <c r="U384" s="292" t="s">
        <v>235</v>
      </c>
      <c r="V384" s="260" t="s">
        <v>226</v>
      </c>
    </row>
    <row r="385" spans="12:23" x14ac:dyDescent="0.25">
      <c r="L385" s="246"/>
      <c r="M385" s="246"/>
      <c r="N385" s="246"/>
      <c r="O385" s="260" t="s">
        <v>205</v>
      </c>
      <c r="P385" s="260">
        <f>F372</f>
        <v>0</v>
      </c>
      <c r="Q385" s="255" t="s">
        <v>232</v>
      </c>
      <c r="R385" s="276" t="s">
        <v>233</v>
      </c>
      <c r="S385" s="260">
        <f>F371</f>
        <v>0</v>
      </c>
      <c r="T385" s="260" t="s">
        <v>206</v>
      </c>
      <c r="U385" s="260">
        <f>F384</f>
        <v>0</v>
      </c>
      <c r="V385" s="260" t="s">
        <v>226</v>
      </c>
    </row>
    <row r="386" spans="12:23" x14ac:dyDescent="0.25">
      <c r="L386" s="246"/>
      <c r="M386" s="246"/>
      <c r="N386" s="246"/>
      <c r="O386" s="260" t="s">
        <v>205</v>
      </c>
      <c r="P386" s="293" t="e">
        <f>P385/(S385+U385)</f>
        <v>#DIV/0!</v>
      </c>
      <c r="Q386" s="246"/>
      <c r="R386" s="246"/>
      <c r="S386" s="246"/>
      <c r="T386" s="246"/>
      <c r="U386" s="246"/>
      <c r="V386" s="246"/>
    </row>
    <row r="387" spans="12:23" x14ac:dyDescent="0.25">
      <c r="L387" s="246"/>
      <c r="M387" s="246"/>
      <c r="N387" s="246"/>
      <c r="O387" s="246"/>
      <c r="P387" s="246"/>
      <c r="Q387" s="246"/>
      <c r="R387" s="246"/>
      <c r="S387" s="246"/>
      <c r="T387" s="246"/>
      <c r="U387" s="246"/>
      <c r="V387" s="246"/>
    </row>
    <row r="388" spans="12:23" x14ac:dyDescent="0.25">
      <c r="L388" s="246"/>
      <c r="M388" s="246" t="s">
        <v>236</v>
      </c>
      <c r="N388" s="246"/>
      <c r="O388" s="246"/>
      <c r="P388" s="246"/>
      <c r="Q388" s="246"/>
      <c r="R388" s="294" t="e">
        <f>IF(P386&lt;0.2,"NOT slow-paying", "IS slow-paying")</f>
        <v>#DIV/0!</v>
      </c>
      <c r="S388" s="294"/>
      <c r="T388" s="255" t="s">
        <v>185</v>
      </c>
      <c r="U388" s="280" t="s">
        <v>219</v>
      </c>
      <c r="V388" s="255" t="s">
        <v>205</v>
      </c>
      <c r="W388" s="280" t="e">
        <f>IF(P386&lt;20%,P394,P404)</f>
        <v>#DIV/0!</v>
      </c>
    </row>
    <row r="389" spans="12:23" x14ac:dyDescent="0.25">
      <c r="L389" s="246"/>
      <c r="M389" s="246"/>
      <c r="N389" s="246"/>
      <c r="O389" s="246"/>
      <c r="P389" s="246"/>
      <c r="Q389" s="246"/>
      <c r="R389" s="246"/>
      <c r="S389" s="246"/>
      <c r="T389" s="246"/>
      <c r="U389" s="246"/>
      <c r="V389" s="246"/>
    </row>
    <row r="390" spans="12:23" x14ac:dyDescent="0.25">
      <c r="L390" s="246"/>
      <c r="M390" s="1" t="s">
        <v>237</v>
      </c>
      <c r="V390" s="246"/>
    </row>
    <row r="391" spans="12:23" x14ac:dyDescent="0.25">
      <c r="L391" s="246"/>
      <c r="V391" s="246"/>
    </row>
    <row r="392" spans="12:23" ht="18.75" x14ac:dyDescent="0.35">
      <c r="L392" s="246"/>
      <c r="N392" s="280" t="s">
        <v>219</v>
      </c>
      <c r="O392" s="260" t="s">
        <v>205</v>
      </c>
      <c r="P392" s="258">
        <v>0.2</v>
      </c>
      <c r="Q392" s="260" t="s">
        <v>224</v>
      </c>
      <c r="R392" s="260" t="s">
        <v>233</v>
      </c>
      <c r="S392" s="244" t="s">
        <v>225</v>
      </c>
      <c r="T392" s="260" t="s">
        <v>206</v>
      </c>
      <c r="U392" s="244" t="s">
        <v>238</v>
      </c>
      <c r="V392" s="260" t="s">
        <v>226</v>
      </c>
    </row>
    <row r="393" spans="12:23" x14ac:dyDescent="0.25">
      <c r="L393" s="246"/>
      <c r="N393" s="246"/>
      <c r="O393" s="260" t="s">
        <v>205</v>
      </c>
      <c r="P393" s="258">
        <v>0.2</v>
      </c>
      <c r="Q393" s="260" t="s">
        <v>224</v>
      </c>
      <c r="R393" s="260" t="s">
        <v>233</v>
      </c>
      <c r="S393" s="260">
        <f>F372</f>
        <v>0</v>
      </c>
      <c r="T393" s="260" t="s">
        <v>206</v>
      </c>
      <c r="U393" s="260">
        <f>F379</f>
        <v>0</v>
      </c>
      <c r="V393" s="260" t="s">
        <v>226</v>
      </c>
    </row>
    <row r="394" spans="12:23" x14ac:dyDescent="0.25">
      <c r="L394" s="246"/>
      <c r="N394" s="246"/>
      <c r="O394" s="260" t="s">
        <v>205</v>
      </c>
      <c r="P394" s="280">
        <f>MIN(Q402,P393*(S393+U393))</f>
        <v>0</v>
      </c>
      <c r="Q394" s="287" t="s">
        <v>228</v>
      </c>
      <c r="R394" s="288"/>
      <c r="S394" s="288"/>
      <c r="T394" s="288"/>
      <c r="U394" s="289">
        <f>F370+F377</f>
        <v>0</v>
      </c>
      <c r="V394" s="246"/>
    </row>
    <row r="395" spans="12:23" x14ac:dyDescent="0.25">
      <c r="L395" s="246"/>
      <c r="M395" s="246"/>
      <c r="N395" s="246"/>
      <c r="O395" s="246"/>
      <c r="P395" s="246"/>
      <c r="Q395" s="246"/>
      <c r="R395" s="246"/>
      <c r="S395" s="246"/>
      <c r="T395" s="246"/>
      <c r="U395" s="246"/>
      <c r="V395" s="246"/>
    </row>
    <row r="396" spans="12:23" x14ac:dyDescent="0.25">
      <c r="L396" s="246"/>
      <c r="M396" s="1" t="s">
        <v>239</v>
      </c>
      <c r="N396" s="246"/>
      <c r="O396" s="246"/>
      <c r="P396" s="246"/>
      <c r="Q396" s="246"/>
      <c r="R396" s="246"/>
      <c r="S396" s="246"/>
      <c r="T396" s="246"/>
      <c r="U396" s="246"/>
      <c r="V396" s="246"/>
    </row>
    <row r="397" spans="12:23" x14ac:dyDescent="0.25">
      <c r="L397" s="246"/>
      <c r="M397" s="246"/>
      <c r="N397" s="246"/>
      <c r="O397" s="246"/>
      <c r="P397" s="246"/>
      <c r="Q397" s="246"/>
      <c r="R397" s="246"/>
      <c r="S397" s="246"/>
      <c r="T397" s="246"/>
      <c r="U397" s="246"/>
      <c r="V397" s="246"/>
    </row>
    <row r="398" spans="12:23" x14ac:dyDescent="0.25">
      <c r="L398" s="246"/>
      <c r="M398" s="246"/>
      <c r="N398" s="280" t="s">
        <v>219</v>
      </c>
      <c r="O398" s="260" t="s">
        <v>205</v>
      </c>
      <c r="P398" s="258">
        <v>0.2</v>
      </c>
      <c r="Q398" s="260"/>
      <c r="R398" s="246"/>
      <c r="S398" s="246"/>
      <c r="T398" s="246"/>
      <c r="U398" s="246"/>
      <c r="V398" s="246"/>
    </row>
    <row r="399" spans="12:23" ht="18.75" x14ac:dyDescent="0.35">
      <c r="L399" s="246"/>
      <c r="M399" s="246"/>
      <c r="N399" s="246"/>
      <c r="O399" s="295" t="s">
        <v>240</v>
      </c>
      <c r="P399" s="260" t="s">
        <v>241</v>
      </c>
      <c r="Q399" s="260" t="s">
        <v>80</v>
      </c>
      <c r="R399" s="260" t="s">
        <v>216</v>
      </c>
      <c r="S399" s="260" t="s">
        <v>43</v>
      </c>
      <c r="T399" s="260" t="s">
        <v>223</v>
      </c>
      <c r="U399" s="244" t="s">
        <v>225</v>
      </c>
      <c r="V399" s="260" t="s">
        <v>206</v>
      </c>
      <c r="W399" s="244" t="s">
        <v>238</v>
      </c>
    </row>
    <row r="401" spans="12:23" x14ac:dyDescent="0.25">
      <c r="O401" s="260" t="s">
        <v>205</v>
      </c>
      <c r="P401" s="258">
        <v>0.2</v>
      </c>
    </row>
    <row r="402" spans="12:23" x14ac:dyDescent="0.25">
      <c r="L402" s="243"/>
      <c r="M402" s="243"/>
      <c r="N402" s="243"/>
      <c r="O402" s="295" t="s">
        <v>240</v>
      </c>
      <c r="P402" s="260" t="s">
        <v>241</v>
      </c>
      <c r="Q402" s="244">
        <f>F370+F377</f>
        <v>0</v>
      </c>
      <c r="R402" s="260" t="s">
        <v>216</v>
      </c>
      <c r="S402" s="244">
        <f>SUM(F385:F387)</f>
        <v>0</v>
      </c>
      <c r="T402" s="260" t="s">
        <v>223</v>
      </c>
      <c r="U402" s="244">
        <f>S393</f>
        <v>0</v>
      </c>
      <c r="V402" s="260" t="s">
        <v>206</v>
      </c>
      <c r="W402" s="244">
        <f>U393</f>
        <v>0</v>
      </c>
    </row>
    <row r="403" spans="12:23" x14ac:dyDescent="0.25">
      <c r="L403" s="243"/>
      <c r="M403" s="243"/>
      <c r="N403" s="243"/>
      <c r="O403" s="243"/>
      <c r="P403" s="243"/>
      <c r="Q403" s="243"/>
      <c r="R403" s="243"/>
      <c r="S403" s="243"/>
      <c r="T403" s="243"/>
      <c r="U403" s="243"/>
      <c r="V403" s="243"/>
      <c r="W403" s="243"/>
    </row>
    <row r="404" spans="12:23" x14ac:dyDescent="0.25">
      <c r="L404" s="243"/>
      <c r="M404" s="243"/>
      <c r="N404" s="243"/>
      <c r="O404" s="260" t="s">
        <v>205</v>
      </c>
      <c r="P404" s="281">
        <f>MIN(Q402,P401*MAX(Q402-S402,U402+W402))</f>
        <v>0</v>
      </c>
      <c r="Q404" s="287" t="s">
        <v>228</v>
      </c>
      <c r="R404" s="288"/>
      <c r="S404" s="288"/>
      <c r="T404" s="288"/>
      <c r="U404" s="289">
        <f>U394</f>
        <v>0</v>
      </c>
      <c r="V404" s="243"/>
      <c r="W404" s="243"/>
    </row>
    <row r="405" spans="12:23" x14ac:dyDescent="0.25">
      <c r="L405" s="243"/>
      <c r="M405" s="243"/>
      <c r="N405" s="243"/>
      <c r="O405" s="243"/>
      <c r="P405" s="243"/>
      <c r="Q405" s="243"/>
      <c r="R405" s="243"/>
      <c r="S405" s="243"/>
      <c r="T405" s="243"/>
      <c r="U405" s="243"/>
      <c r="V405" s="243"/>
      <c r="W405" s="243"/>
    </row>
    <row r="406" spans="12:23" x14ac:dyDescent="0.25">
      <c r="L406" s="243"/>
      <c r="M406" s="243"/>
      <c r="N406" s="243"/>
      <c r="O406" s="243"/>
      <c r="P406" s="243"/>
      <c r="Q406" s="243"/>
      <c r="R406" s="243"/>
      <c r="S406" s="243"/>
      <c r="T406" s="243"/>
      <c r="U406" s="243"/>
      <c r="V406" s="243"/>
      <c r="W406" s="243"/>
    </row>
    <row r="407" spans="12:23" x14ac:dyDescent="0.25">
      <c r="L407" s="243"/>
      <c r="M407" s="243"/>
      <c r="N407" s="243"/>
      <c r="O407" s="243"/>
      <c r="P407" s="243"/>
      <c r="Q407" s="243"/>
      <c r="R407" s="243"/>
      <c r="S407" s="243"/>
      <c r="T407" s="243"/>
      <c r="U407" s="243"/>
      <c r="V407" s="243"/>
      <c r="W407" s="243"/>
    </row>
    <row r="408" spans="12:23" x14ac:dyDescent="0.25">
      <c r="L408" s="243"/>
      <c r="M408" s="243"/>
      <c r="N408" s="243"/>
      <c r="O408" s="243"/>
      <c r="P408" s="243"/>
      <c r="Q408" s="243"/>
      <c r="R408" s="243"/>
      <c r="S408" s="243"/>
      <c r="T408" s="243"/>
      <c r="U408" s="243"/>
      <c r="V408" s="243"/>
      <c r="W408" s="243"/>
    </row>
    <row r="409" spans="12:23" x14ac:dyDescent="0.25">
      <c r="L409" s="243"/>
      <c r="M409" s="243"/>
      <c r="N409" s="243"/>
      <c r="O409" s="243"/>
      <c r="P409" s="243"/>
      <c r="Q409" s="243"/>
      <c r="R409" s="243"/>
      <c r="S409" s="243"/>
      <c r="T409" s="243"/>
      <c r="U409" s="243"/>
      <c r="V409" s="243"/>
      <c r="W409" s="243"/>
    </row>
    <row r="410" spans="12:23" x14ac:dyDescent="0.25">
      <c r="L410" s="243"/>
      <c r="M410" s="243"/>
      <c r="N410" s="243"/>
      <c r="O410" s="243"/>
      <c r="P410" s="243"/>
      <c r="Q410" s="243"/>
      <c r="R410" s="243"/>
      <c r="S410" s="243"/>
      <c r="T410" s="243"/>
      <c r="U410" s="243"/>
      <c r="V410" s="243"/>
      <c r="W410" s="243"/>
    </row>
    <row r="411" spans="12:23" x14ac:dyDescent="0.25">
      <c r="L411" s="243"/>
      <c r="M411" s="243"/>
      <c r="N411" s="243"/>
      <c r="O411" s="243"/>
      <c r="P411" s="243"/>
      <c r="Q411" s="243"/>
      <c r="R411" s="243"/>
      <c r="S411" s="243"/>
      <c r="T411" s="243"/>
      <c r="U411" s="243"/>
      <c r="V411" s="243"/>
      <c r="W411" s="243"/>
    </row>
    <row r="412" spans="12:23" x14ac:dyDescent="0.25">
      <c r="L412" s="243"/>
      <c r="M412" s="243"/>
      <c r="N412" s="243"/>
      <c r="O412" s="243"/>
      <c r="P412" s="243"/>
      <c r="Q412" s="243"/>
      <c r="R412" s="243"/>
      <c r="S412" s="243"/>
      <c r="T412" s="243"/>
      <c r="U412" s="243"/>
      <c r="V412" s="243"/>
      <c r="W412" s="243"/>
    </row>
    <row r="413" spans="12:23" x14ac:dyDescent="0.25">
      <c r="L413" s="243"/>
      <c r="M413" s="243"/>
      <c r="N413" s="243"/>
      <c r="O413" s="243"/>
      <c r="P413" s="243"/>
      <c r="Q413" s="243"/>
      <c r="R413" s="243"/>
      <c r="S413" s="243"/>
      <c r="T413" s="243"/>
      <c r="U413" s="243"/>
      <c r="V413" s="243"/>
      <c r="W413" s="243"/>
    </row>
    <row r="414" spans="12:23" x14ac:dyDescent="0.25">
      <c r="L414" s="243"/>
      <c r="M414" s="243"/>
      <c r="N414" s="243"/>
      <c r="O414" s="243"/>
      <c r="P414" s="243"/>
      <c r="Q414" s="243"/>
      <c r="R414" s="243"/>
      <c r="S414" s="243"/>
      <c r="T414" s="243"/>
      <c r="U414" s="243"/>
      <c r="V414" s="243"/>
      <c r="W414" s="243"/>
    </row>
    <row r="415" spans="12:23" x14ac:dyDescent="0.25">
      <c r="L415" s="243"/>
      <c r="M415" s="243"/>
      <c r="N415" s="243"/>
      <c r="O415" s="243"/>
      <c r="P415" s="243"/>
      <c r="Q415" s="243"/>
      <c r="R415" s="243"/>
      <c r="S415" s="243"/>
      <c r="T415" s="243"/>
      <c r="U415" s="243"/>
      <c r="V415" s="243"/>
      <c r="W415" s="243"/>
    </row>
    <row r="416" spans="12:23" x14ac:dyDescent="0.25">
      <c r="L416" s="243"/>
      <c r="M416" s="243"/>
      <c r="N416" s="243"/>
      <c r="O416" s="243"/>
      <c r="P416" s="243"/>
      <c r="Q416" s="243"/>
      <c r="R416" s="243"/>
      <c r="S416" s="243"/>
      <c r="T416" s="243"/>
      <c r="U416" s="243"/>
      <c r="V416" s="243"/>
      <c r="W416" s="243"/>
    </row>
    <row r="417" spans="12:23" x14ac:dyDescent="0.25">
      <c r="L417" s="243"/>
      <c r="M417" s="243"/>
      <c r="N417" s="243"/>
      <c r="O417" s="243"/>
      <c r="P417" s="243"/>
      <c r="Q417" s="243"/>
      <c r="R417" s="243"/>
      <c r="S417" s="243"/>
      <c r="T417" s="243"/>
      <c r="U417" s="243"/>
      <c r="V417" s="243"/>
      <c r="W417" s="243"/>
    </row>
    <row r="418" spans="12:23" x14ac:dyDescent="0.25">
      <c r="L418" s="243"/>
      <c r="M418" s="243"/>
      <c r="N418" s="243"/>
      <c r="O418" s="243"/>
      <c r="P418" s="243"/>
      <c r="Q418" s="243"/>
      <c r="R418" s="243"/>
      <c r="S418" s="243"/>
      <c r="T418" s="243"/>
      <c r="U418" s="243"/>
      <c r="V418" s="243"/>
      <c r="W418" s="243"/>
    </row>
    <row r="419" spans="12:23" x14ac:dyDescent="0.25">
      <c r="L419" s="243"/>
      <c r="M419" s="243"/>
      <c r="N419" s="243"/>
      <c r="O419" s="243"/>
      <c r="P419" s="243"/>
      <c r="Q419" s="243"/>
      <c r="R419" s="243"/>
      <c r="S419" s="243"/>
      <c r="T419" s="243"/>
      <c r="U419" s="243"/>
      <c r="V419" s="243"/>
      <c r="W419" s="243"/>
    </row>
    <row r="420" spans="12:23" x14ac:dyDescent="0.25">
      <c r="L420" s="243"/>
      <c r="M420" s="243"/>
      <c r="N420" s="243"/>
      <c r="O420" s="243"/>
      <c r="P420" s="243"/>
      <c r="Q420" s="243"/>
      <c r="R420" s="243"/>
      <c r="S420" s="243"/>
      <c r="T420" s="243"/>
      <c r="U420" s="243"/>
      <c r="V420" s="243"/>
      <c r="W420" s="243"/>
    </row>
    <row r="421" spans="12:23" x14ac:dyDescent="0.25">
      <c r="L421" s="243"/>
      <c r="M421" s="243"/>
      <c r="N421" s="243"/>
      <c r="O421" s="243"/>
      <c r="P421" s="243"/>
      <c r="Q421" s="243"/>
      <c r="R421" s="243"/>
      <c r="S421" s="243"/>
      <c r="T421" s="243"/>
      <c r="U421" s="243"/>
      <c r="V421" s="243"/>
      <c r="W421" s="243"/>
    </row>
    <row r="422" spans="12:23" x14ac:dyDescent="0.25">
      <c r="L422" s="255" t="s">
        <v>242</v>
      </c>
      <c r="M422" s="255" t="s">
        <v>242</v>
      </c>
      <c r="N422" s="255" t="s">
        <v>242</v>
      </c>
      <c r="O422" s="255" t="s">
        <v>242</v>
      </c>
      <c r="P422" s="255" t="s">
        <v>242</v>
      </c>
      <c r="Q422" s="255" t="s">
        <v>242</v>
      </c>
      <c r="R422" s="255" t="s">
        <v>242</v>
      </c>
      <c r="S422" s="255" t="s">
        <v>242</v>
      </c>
      <c r="T422" s="255" t="s">
        <v>242</v>
      </c>
      <c r="U422" s="255" t="s">
        <v>242</v>
      </c>
      <c r="V422" s="255" t="s">
        <v>242</v>
      </c>
      <c r="W422" s="255" t="s">
        <v>242</v>
      </c>
    </row>
  </sheetData>
  <mergeCells count="1">
    <mergeCell ref="I1:J1"/>
  </mergeCells>
  <conditionalFormatting sqref="B1">
    <cfRule type="cellIs" dxfId="45" priority="1" operator="equal">
      <formula>"Incomplete"</formula>
    </cfRule>
    <cfRule type="cellIs" dxfId="44" priority="2" operator="equal">
      <formula>"Flag for Review"</formula>
    </cfRule>
    <cfRule type="cellIs" dxfId="4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W88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2" width="11.85546875" style="22" customWidth="1"/>
    <col min="3" max="9" width="11.140625" style="22" customWidth="1"/>
    <col min="10" max="10" width="9.140625" style="22"/>
    <col min="24" max="16384" width="9.140625" style="22"/>
  </cols>
  <sheetData>
    <row r="1" spans="1:23" x14ac:dyDescent="0.25">
      <c r="A1" s="7">
        <v>14</v>
      </c>
      <c r="B1" s="33" t="s">
        <v>12</v>
      </c>
      <c r="C1" s="21"/>
      <c r="D1" s="21"/>
      <c r="E1" s="21"/>
      <c r="F1" s="21"/>
      <c r="G1" s="21"/>
      <c r="H1" s="641" t="s">
        <v>24</v>
      </c>
      <c r="I1" s="643"/>
      <c r="K1" s="1" t="s">
        <v>183</v>
      </c>
      <c r="L1" s="362" t="s">
        <v>408</v>
      </c>
    </row>
    <row r="2" spans="1:23" x14ac:dyDescent="0.25">
      <c r="A2" s="23"/>
      <c r="B2" s="20"/>
      <c r="C2" s="20"/>
      <c r="D2" s="20"/>
      <c r="E2" s="20"/>
      <c r="F2" s="20"/>
      <c r="G2" s="20"/>
      <c r="H2" s="20"/>
      <c r="I2" s="24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</row>
    <row r="3" spans="1:23" x14ac:dyDescent="0.25">
      <c r="A3" s="8" t="s">
        <v>13</v>
      </c>
      <c r="B3" s="162"/>
      <c r="C3" s="163"/>
      <c r="D3" s="164"/>
      <c r="E3" s="165"/>
      <c r="F3" s="167" t="s">
        <v>105</v>
      </c>
      <c r="G3" s="178" t="s">
        <v>106</v>
      </c>
      <c r="H3" s="168" t="s">
        <v>107</v>
      </c>
      <c r="I3" s="19"/>
      <c r="K3" s="368" t="s">
        <v>370</v>
      </c>
      <c r="L3" s="369"/>
      <c r="M3" s="369"/>
      <c r="N3" s="369"/>
      <c r="O3" s="369"/>
      <c r="P3" s="369"/>
      <c r="Q3" s="370"/>
      <c r="R3" s="246"/>
      <c r="S3" s="246"/>
      <c r="T3" s="246"/>
      <c r="U3" s="246"/>
      <c r="V3" s="246"/>
      <c r="W3" s="246"/>
    </row>
    <row r="4" spans="1:23" x14ac:dyDescent="0.25">
      <c r="A4" s="9">
        <f>INDEX('Point Grid'!B:B,MATCH($A$1,'Point Grid'!A:A,0))</f>
        <v>6.25</v>
      </c>
      <c r="B4" s="166" t="s">
        <v>108</v>
      </c>
      <c r="C4" s="128"/>
      <c r="D4" s="128"/>
      <c r="E4" s="130"/>
      <c r="F4" s="169">
        <v>1070</v>
      </c>
      <c r="G4" s="179">
        <v>972.72727272727263</v>
      </c>
      <c r="H4" s="170">
        <v>884.29752066115691</v>
      </c>
      <c r="I4" s="19"/>
      <c r="K4" s="371" t="s">
        <v>371</v>
      </c>
      <c r="L4" s="372"/>
      <c r="M4" s="372"/>
      <c r="N4" s="372"/>
      <c r="O4" s="372"/>
      <c r="P4" s="372"/>
      <c r="Q4" s="373"/>
      <c r="R4" s="101"/>
      <c r="S4" s="101"/>
      <c r="T4" s="101"/>
      <c r="U4" s="101"/>
      <c r="V4" s="101"/>
      <c r="W4" s="246"/>
    </row>
    <row r="5" spans="1:23" x14ac:dyDescent="0.25">
      <c r="A5" s="38"/>
      <c r="B5" s="142" t="s">
        <v>109</v>
      </c>
      <c r="C5" s="132"/>
      <c r="D5" s="132"/>
      <c r="E5" s="134"/>
      <c r="F5" s="161">
        <v>616.32000000000005</v>
      </c>
      <c r="G5" s="180">
        <v>474.69090909090903</v>
      </c>
      <c r="H5" s="171">
        <v>459.83471074380162</v>
      </c>
      <c r="I5" s="19"/>
      <c r="K5" s="101"/>
      <c r="L5" s="101"/>
      <c r="M5" s="101"/>
      <c r="N5" s="101"/>
      <c r="O5" s="101"/>
      <c r="P5" s="101"/>
      <c r="Q5" s="101"/>
      <c r="R5" s="101"/>
      <c r="S5" s="101"/>
      <c r="T5" s="374" t="str">
        <f>IF(M10&lt;&gt;"usual","required:","NOT required:")</f>
        <v>NOT required:</v>
      </c>
      <c r="U5" s="375"/>
      <c r="V5" s="374" t="str">
        <f>IF(M20&lt;&gt;"usual","required:","NOT required:")</f>
        <v>required:</v>
      </c>
      <c r="W5" s="245"/>
    </row>
    <row r="6" spans="1:23" x14ac:dyDescent="0.25">
      <c r="A6" s="38"/>
      <c r="B6" s="142" t="s">
        <v>110</v>
      </c>
      <c r="C6" s="132"/>
      <c r="D6" s="132"/>
      <c r="E6" s="134"/>
      <c r="F6" s="172">
        <v>1021.3636363636364</v>
      </c>
      <c r="G6" s="180">
        <v>928.51239669421489</v>
      </c>
      <c r="H6" s="171">
        <v>844.1021788129226</v>
      </c>
      <c r="I6" s="19"/>
      <c r="K6" s="101"/>
      <c r="L6" s="101"/>
      <c r="M6" s="101"/>
      <c r="N6" s="101"/>
      <c r="O6" s="101"/>
      <c r="P6" s="101"/>
      <c r="Q6" s="101"/>
      <c r="R6" s="101"/>
      <c r="S6" s="101"/>
      <c r="T6" s="376" t="s">
        <v>372</v>
      </c>
      <c r="U6" s="377"/>
      <c r="V6" s="378" t="s">
        <v>373</v>
      </c>
      <c r="W6" s="379"/>
    </row>
    <row r="7" spans="1:23" x14ac:dyDescent="0.25">
      <c r="A7" s="38"/>
      <c r="B7" s="143" t="s">
        <v>111</v>
      </c>
      <c r="C7" s="136"/>
      <c r="D7" s="136"/>
      <c r="E7" s="138"/>
      <c r="F7" s="173">
        <v>572.78072727272729</v>
      </c>
      <c r="G7" s="181">
        <v>525.91684958677683</v>
      </c>
      <c r="H7" s="175">
        <v>521.13578731780615</v>
      </c>
      <c r="I7" s="19"/>
      <c r="K7" s="233" t="s">
        <v>374</v>
      </c>
      <c r="L7" s="380">
        <f>F6/F27</f>
        <v>5.1064523147227359</v>
      </c>
      <c r="M7" s="320" t="str">
        <f>IF(L7&gt;=900%,"not ok","usual")</f>
        <v>usual</v>
      </c>
      <c r="Q7" s="246"/>
      <c r="R7" s="382"/>
      <c r="S7" s="243"/>
      <c r="T7" s="381" t="s">
        <v>374</v>
      </c>
      <c r="U7" s="383">
        <f>IF(M10="ok","",F6/(F27-P10))</f>
        <v>5.6690196949734819</v>
      </c>
      <c r="V7" s="246"/>
      <c r="W7" s="259" t="s">
        <v>147</v>
      </c>
    </row>
    <row r="8" spans="1:23" x14ac:dyDescent="0.25">
      <c r="A8" s="38"/>
      <c r="B8" s="142" t="s">
        <v>112</v>
      </c>
      <c r="C8" s="132"/>
      <c r="D8" s="132"/>
      <c r="E8" s="134"/>
      <c r="F8" s="161">
        <v>70.320400000000006</v>
      </c>
      <c r="G8" s="180">
        <v>75.785181818181812</v>
      </c>
      <c r="H8" s="171">
        <v>31.401404958677681</v>
      </c>
      <c r="I8" s="19"/>
      <c r="K8" s="233" t="s">
        <v>375</v>
      </c>
      <c r="L8" s="380">
        <f>F7/F27</f>
        <v>2.8636984580965104</v>
      </c>
      <c r="M8" s="320" t="str">
        <f>IF(L8&gt;=300%,"not ok","usual")</f>
        <v>usual</v>
      </c>
      <c r="Q8" s="246"/>
      <c r="R8" s="382"/>
      <c r="S8" s="101"/>
      <c r="T8" s="381" t="s">
        <v>375</v>
      </c>
      <c r="U8" s="383">
        <f>IF(M10="ok","",F7/(F27-P10))</f>
        <v>3.1791862449411283</v>
      </c>
      <c r="V8" s="246"/>
      <c r="W8" s="259" t="s">
        <v>147</v>
      </c>
    </row>
    <row r="9" spans="1:23" x14ac:dyDescent="0.25">
      <c r="A9" s="38"/>
      <c r="B9" s="166" t="s">
        <v>113</v>
      </c>
      <c r="C9" s="128"/>
      <c r="D9" s="128"/>
      <c r="E9" s="130"/>
      <c r="F9" s="176">
        <v>170.13</v>
      </c>
      <c r="G9" s="182">
        <v>186.76363636363635</v>
      </c>
      <c r="H9" s="177">
        <v>159.17355371900823</v>
      </c>
      <c r="I9" s="19"/>
      <c r="K9" s="233" t="s">
        <v>376</v>
      </c>
      <c r="L9" s="380">
        <f>(F7-G7)/G7</f>
        <v>8.9108910891089188E-2</v>
      </c>
      <c r="M9" s="320" t="str">
        <f>IF(OR(L9&lt;=-33%, L9&gt;=33%),"not ok","usual")</f>
        <v>usual</v>
      </c>
      <c r="Q9" s="246"/>
      <c r="R9" s="397" t="s">
        <v>413</v>
      </c>
      <c r="S9" s="101"/>
      <c r="T9" s="233" t="s">
        <v>376</v>
      </c>
      <c r="U9" s="259" t="s">
        <v>147</v>
      </c>
      <c r="V9" s="246"/>
      <c r="W9" s="259" t="s">
        <v>147</v>
      </c>
    </row>
    <row r="10" spans="1:23" x14ac:dyDescent="0.25">
      <c r="A10" s="38"/>
      <c r="B10" s="142" t="s">
        <v>114</v>
      </c>
      <c r="C10" s="132"/>
      <c r="D10" s="132"/>
      <c r="E10" s="134"/>
      <c r="F10" s="161">
        <v>283.54999999999995</v>
      </c>
      <c r="G10" s="180">
        <v>311.27272727272725</v>
      </c>
      <c r="H10" s="171">
        <v>265.28925619834706</v>
      </c>
      <c r="I10" s="19"/>
      <c r="K10" s="233" t="s">
        <v>377</v>
      </c>
      <c r="L10" s="380">
        <f>P10/F27</f>
        <v>9.9235389982778505E-2</v>
      </c>
      <c r="M10" s="320" t="str">
        <f>IF(L10&gt;=15%,"not ok","usual")</f>
        <v>usual</v>
      </c>
      <c r="N10" s="241" t="s">
        <v>378</v>
      </c>
      <c r="O10" s="381" t="s">
        <v>379</v>
      </c>
      <c r="P10" s="384">
        <f>(SUM(F11:F12)/SUM(F9:F10))*F24</f>
        <v>19.848500000000001</v>
      </c>
      <c r="Q10" s="260"/>
      <c r="R10" s="396" t="s">
        <v>400</v>
      </c>
      <c r="S10" s="101"/>
      <c r="T10" s="233" t="s">
        <v>377</v>
      </c>
      <c r="U10" s="259" t="s">
        <v>147</v>
      </c>
      <c r="V10" s="246"/>
      <c r="W10" s="259" t="s">
        <v>147</v>
      </c>
    </row>
    <row r="11" spans="1:23" x14ac:dyDescent="0.25">
      <c r="A11" s="38"/>
      <c r="B11" s="142" t="s">
        <v>115</v>
      </c>
      <c r="C11" s="132"/>
      <c r="D11" s="132"/>
      <c r="E11" s="134"/>
      <c r="F11" s="161">
        <v>49.621250000000003</v>
      </c>
      <c r="G11" s="180">
        <v>54.472727272727262</v>
      </c>
      <c r="H11" s="171">
        <v>46.42561983471073</v>
      </c>
      <c r="I11" s="19"/>
      <c r="L11" s="380"/>
      <c r="M11" s="233"/>
      <c r="Q11" s="390" t="s">
        <v>400</v>
      </c>
      <c r="R11" s="391" t="s">
        <v>401</v>
      </c>
      <c r="S11" s="101"/>
      <c r="U11" s="101"/>
      <c r="V11" s="246"/>
      <c r="W11" s="246"/>
    </row>
    <row r="12" spans="1:23" x14ac:dyDescent="0.25">
      <c r="A12" s="38"/>
      <c r="B12" s="143" t="s">
        <v>116</v>
      </c>
      <c r="C12" s="136"/>
      <c r="D12" s="136"/>
      <c r="E12" s="138"/>
      <c r="F12" s="174">
        <v>29.772749999999995</v>
      </c>
      <c r="G12" s="181">
        <v>32.68363636363636</v>
      </c>
      <c r="H12" s="175">
        <v>27.855371900826441</v>
      </c>
      <c r="I12" s="19"/>
      <c r="K12" s="233" t="s">
        <v>380</v>
      </c>
      <c r="L12" s="380">
        <f>P12+P13-P14</f>
        <v>0.9425837795154558</v>
      </c>
      <c r="M12" s="320" t="str">
        <f>IF(L12&lt;100%,"usual","not ok")</f>
        <v>usual</v>
      </c>
      <c r="N12" s="241" t="s">
        <v>378</v>
      </c>
      <c r="O12" s="381" t="s">
        <v>381</v>
      </c>
      <c r="P12" s="258">
        <f>(SUM(F14:G14)+SUM(F15:G15))/SUM(F5:G5)</f>
        <v>0.90249240573566336</v>
      </c>
      <c r="Q12" s="392">
        <f>F29</f>
        <v>111</v>
      </c>
      <c r="R12" s="393">
        <f>(SUM(F14:G14)+SUM(F15:G15)-Q12)/SUM(F5:G5)</f>
        <v>0.80075190151605724</v>
      </c>
      <c r="S12" s="101"/>
      <c r="T12" s="385" t="s">
        <v>380</v>
      </c>
      <c r="U12" s="259" t="s">
        <v>147</v>
      </c>
      <c r="V12" s="246"/>
      <c r="W12" s="394">
        <f>IF(M20="not ok",R12+P13-P14,"")</f>
        <v>0.84084327529584957</v>
      </c>
    </row>
    <row r="13" spans="1:23" x14ac:dyDescent="0.25">
      <c r="A13" s="38"/>
      <c r="B13" s="142" t="s">
        <v>117</v>
      </c>
      <c r="C13" s="132"/>
      <c r="D13" s="132"/>
      <c r="E13" s="134"/>
      <c r="F13" s="161">
        <v>33.264362016</v>
      </c>
      <c r="G13" s="180">
        <v>42.930789796363634</v>
      </c>
      <c r="H13" s="171">
        <v>17.054731061157021</v>
      </c>
      <c r="I13" s="19"/>
      <c r="K13" s="233" t="s">
        <v>382</v>
      </c>
      <c r="L13" s="333">
        <f>2*F8/(SUM(F17:G17)+SUM(F18:G18)-SUM(F26:G26)-F8)</f>
        <v>6.6553845839723444E-2</v>
      </c>
      <c r="M13" s="320" t="str">
        <f>IF(AND(L13&gt;2%,L13&lt;5.5%),"usual","not ok")</f>
        <v>not ok</v>
      </c>
      <c r="O13" s="381" t="s">
        <v>383</v>
      </c>
      <c r="P13" s="258">
        <f>(SUM(F16:G16)-SUM(F13:G13))/SUM(F7:G7)</f>
        <v>0.17400899146880799</v>
      </c>
      <c r="Q13" s="258"/>
      <c r="R13" s="382"/>
      <c r="S13" s="101"/>
      <c r="T13" s="233" t="s">
        <v>382</v>
      </c>
      <c r="U13" s="259" t="s">
        <v>147</v>
      </c>
      <c r="V13" s="246"/>
      <c r="W13" s="259" t="s">
        <v>147</v>
      </c>
    </row>
    <row r="14" spans="1:23" x14ac:dyDescent="0.25">
      <c r="A14" s="38"/>
      <c r="B14" s="166" t="s">
        <v>118</v>
      </c>
      <c r="C14" s="128"/>
      <c r="D14" s="128"/>
      <c r="E14" s="130"/>
      <c r="F14" s="176">
        <v>554.6880000000001</v>
      </c>
      <c r="G14" s="179">
        <v>403.48727272727263</v>
      </c>
      <c r="H14" s="177">
        <v>367.8677685950413</v>
      </c>
      <c r="I14" s="19"/>
      <c r="K14" s="233" t="s">
        <v>384</v>
      </c>
      <c r="L14" s="333">
        <f>(F27-G27)/G27</f>
        <v>0.28290398126463739</v>
      </c>
      <c r="M14" s="320" t="str">
        <f>IF(AND(L14&gt;-10%,L14&lt;50%),"usual","not ok")</f>
        <v>usual</v>
      </c>
      <c r="O14" s="381" t="s">
        <v>385</v>
      </c>
      <c r="P14" s="258">
        <f>SUM(F8:G8)/SUM(F5:G5)</f>
        <v>0.13391761768901567</v>
      </c>
      <c r="Q14" s="258"/>
      <c r="R14" s="382"/>
      <c r="S14" s="101"/>
      <c r="T14" s="381" t="s">
        <v>384</v>
      </c>
      <c r="U14" s="383">
        <f>IF(M10="ok","",(F27-P10-G27)/G27)</f>
        <v>0.15559450437338193</v>
      </c>
      <c r="V14" s="246"/>
      <c r="W14" s="259" t="s">
        <v>147</v>
      </c>
    </row>
    <row r="15" spans="1:23" x14ac:dyDescent="0.25">
      <c r="A15" s="38"/>
      <c r="B15" s="142" t="s">
        <v>29</v>
      </c>
      <c r="C15" s="132"/>
      <c r="D15" s="132"/>
      <c r="E15" s="134"/>
      <c r="F15" s="161">
        <v>12.326586679904</v>
      </c>
      <c r="G15" s="180">
        <v>14.127200622130909</v>
      </c>
      <c r="H15" s="171">
        <v>5.7662801863603299</v>
      </c>
      <c r="I15" s="19"/>
      <c r="K15" s="233" t="s">
        <v>386</v>
      </c>
      <c r="L15" s="333">
        <f>(F27-G27-F28)/G27</f>
        <v>0.1523329129886509</v>
      </c>
      <c r="M15" s="320" t="str">
        <f>IF(AND(L15&gt;-10%,L15&lt;25%),"usual","not ok")</f>
        <v>usual</v>
      </c>
      <c r="Q15" s="246"/>
      <c r="R15" s="382"/>
      <c r="S15" s="101"/>
      <c r="T15" s="233" t="s">
        <v>386</v>
      </c>
      <c r="U15" s="259" t="s">
        <v>147</v>
      </c>
      <c r="V15" s="246"/>
      <c r="W15" s="259" t="s">
        <v>147</v>
      </c>
    </row>
    <row r="16" spans="1:23" x14ac:dyDescent="0.25">
      <c r="A16" s="38"/>
      <c r="B16" s="142" t="s">
        <v>119</v>
      </c>
      <c r="C16" s="132"/>
      <c r="D16" s="132"/>
      <c r="E16" s="134"/>
      <c r="F16" s="161">
        <v>145.78749999999999</v>
      </c>
      <c r="G16" s="180">
        <v>121.59090909090908</v>
      </c>
      <c r="H16" s="171">
        <v>120.48553719008264</v>
      </c>
      <c r="I16" s="75"/>
      <c r="L16" s="380"/>
      <c r="M16" s="233"/>
      <c r="Q16" s="246"/>
      <c r="R16" s="258"/>
      <c r="S16" s="101"/>
      <c r="U16" s="101"/>
      <c r="V16" s="246"/>
      <c r="W16" s="246"/>
    </row>
    <row r="17" spans="1:23" x14ac:dyDescent="0.25">
      <c r="A17" s="38"/>
      <c r="B17" s="142" t="s">
        <v>120</v>
      </c>
      <c r="C17" s="132"/>
      <c r="D17" s="132"/>
      <c r="E17" s="134"/>
      <c r="F17" s="161">
        <v>1137.4099999999999</v>
      </c>
      <c r="G17" s="180">
        <v>1034.0090909090907</v>
      </c>
      <c r="H17" s="171">
        <v>940.00826446280973</v>
      </c>
      <c r="I17" s="75"/>
      <c r="K17" s="233" t="s">
        <v>387</v>
      </c>
      <c r="L17" s="380">
        <f>(F22-F21)/F19</f>
        <v>1.0456198494825963</v>
      </c>
      <c r="M17" s="320" t="str">
        <f>IF(L17&lt;100%,"usual","not ok")</f>
        <v>not ok</v>
      </c>
      <c r="Q17" s="246"/>
      <c r="R17" s="382"/>
      <c r="S17" s="101"/>
      <c r="T17" s="233" t="s">
        <v>387</v>
      </c>
      <c r="U17" s="259" t="s">
        <v>147</v>
      </c>
      <c r="V17" s="246"/>
      <c r="W17" s="259" t="s">
        <v>147</v>
      </c>
    </row>
    <row r="18" spans="1:23" x14ac:dyDescent="0.25">
      <c r="A18" s="38"/>
      <c r="B18" s="142" t="s">
        <v>121</v>
      </c>
      <c r="C18" s="132"/>
      <c r="D18" s="132"/>
      <c r="E18" s="134"/>
      <c r="F18" s="161">
        <v>6.1632933399520002</v>
      </c>
      <c r="G18" s="180">
        <v>7.0636003110654544</v>
      </c>
      <c r="H18" s="171">
        <v>2.883140093180165</v>
      </c>
      <c r="I18" s="75"/>
      <c r="K18" s="233" t="s">
        <v>388</v>
      </c>
      <c r="L18" s="380">
        <f>F20/F27</f>
        <v>0.33702585277170055</v>
      </c>
      <c r="M18" s="320" t="str">
        <f>IF(L18&lt;40%,"usual","not ok")</f>
        <v>usual</v>
      </c>
      <c r="Q18" s="246"/>
      <c r="R18" s="382"/>
      <c r="S18" s="101"/>
      <c r="T18" s="381" t="s">
        <v>388</v>
      </c>
      <c r="U18" s="383">
        <f>IF(M10="ok","",F20/(F27-P10))</f>
        <v>0.37415529986824975</v>
      </c>
      <c r="V18" s="246"/>
      <c r="W18" s="259" t="s">
        <v>147</v>
      </c>
    </row>
    <row r="19" spans="1:23" x14ac:dyDescent="0.25">
      <c r="A19" s="38"/>
      <c r="B19" s="142" t="s">
        <v>122</v>
      </c>
      <c r="C19" s="132"/>
      <c r="D19" s="132"/>
      <c r="E19" s="134"/>
      <c r="F19" s="161">
        <v>2274.8199999999997</v>
      </c>
      <c r="G19" s="180">
        <v>2068.0181818181813</v>
      </c>
      <c r="H19" s="171">
        <v>1880.0165289256195</v>
      </c>
      <c r="I19" s="75"/>
      <c r="L19" s="380"/>
      <c r="M19" s="233"/>
      <c r="Q19" s="246"/>
      <c r="R19" s="382"/>
      <c r="S19" s="101"/>
      <c r="U19" s="101"/>
      <c r="V19" s="246"/>
      <c r="W19" s="246"/>
    </row>
    <row r="20" spans="1:23" ht="15" customHeight="1" x14ac:dyDescent="0.25">
      <c r="A20" s="38"/>
      <c r="B20" s="142" t="s">
        <v>123</v>
      </c>
      <c r="C20" s="132"/>
      <c r="D20" s="132"/>
      <c r="E20" s="134"/>
      <c r="F20" s="161">
        <v>67.41</v>
      </c>
      <c r="G20" s="180"/>
      <c r="H20" s="171"/>
      <c r="I20" s="75"/>
      <c r="K20" s="233" t="s">
        <v>389</v>
      </c>
      <c r="L20" s="386">
        <f>F29/G27</f>
        <v>0.71196069904170878</v>
      </c>
      <c r="M20" s="320" t="str">
        <f>IF(L20&lt;20%,"usual","not ok")</f>
        <v>not ok</v>
      </c>
      <c r="Q20" s="246"/>
      <c r="R20" s="382"/>
      <c r="S20" s="101"/>
      <c r="T20" s="233" t="s">
        <v>389</v>
      </c>
      <c r="U20" s="259" t="s">
        <v>147</v>
      </c>
      <c r="V20" s="246"/>
      <c r="W20" s="259" t="s">
        <v>147</v>
      </c>
    </row>
    <row r="21" spans="1:23" ht="15" customHeight="1" x14ac:dyDescent="0.25">
      <c r="A21" s="38"/>
      <c r="B21" s="143" t="s">
        <v>124</v>
      </c>
      <c r="C21" s="136"/>
      <c r="D21" s="136"/>
      <c r="E21" s="138"/>
      <c r="F21" s="174">
        <v>19.290816000000003</v>
      </c>
      <c r="G21" s="181"/>
      <c r="H21" s="175"/>
      <c r="I21" s="75"/>
      <c r="K21" s="233" t="s">
        <v>390</v>
      </c>
      <c r="L21" s="386">
        <f>F30/H27</f>
        <v>0.92974684129624829</v>
      </c>
      <c r="M21" s="320" t="str">
        <f>IF(L21&lt;20%,"usual","not ok")</f>
        <v>not ok</v>
      </c>
      <c r="Q21" s="246"/>
      <c r="R21" s="382"/>
      <c r="S21" s="101"/>
      <c r="T21" s="233" t="s">
        <v>390</v>
      </c>
      <c r="U21" s="259" t="s">
        <v>147</v>
      </c>
      <c r="V21" s="246"/>
      <c r="W21" s="259" t="s">
        <v>147</v>
      </c>
    </row>
    <row r="22" spans="1:23" ht="15" customHeight="1" x14ac:dyDescent="0.25">
      <c r="A22" s="38"/>
      <c r="B22" s="142" t="s">
        <v>34</v>
      </c>
      <c r="C22" s="132"/>
      <c r="D22" s="132"/>
      <c r="E22" s="134"/>
      <c r="F22" s="161">
        <v>2397.8877619999998</v>
      </c>
      <c r="G22" s="180">
        <v>1012.7085036363633</v>
      </c>
      <c r="H22" s="171">
        <v>2028.5378347107433</v>
      </c>
      <c r="I22" s="75"/>
      <c r="K22" s="233" t="s">
        <v>391</v>
      </c>
      <c r="L22" s="380">
        <f>P22/F27</f>
        <v>0.73552853666477169</v>
      </c>
      <c r="M22" s="320" t="str">
        <f>IF(L22&lt;25%,"usual","not ok")</f>
        <v>not ok</v>
      </c>
      <c r="N22" s="241" t="s">
        <v>378</v>
      </c>
      <c r="O22" s="381" t="s">
        <v>392</v>
      </c>
      <c r="P22" s="260">
        <f>P23-F25</f>
        <v>147.11624716267335</v>
      </c>
      <c r="Q22" s="246"/>
      <c r="R22" s="382"/>
      <c r="S22" s="101"/>
      <c r="T22" s="381" t="s">
        <v>391</v>
      </c>
      <c r="U22" s="383">
        <f>IF(M10="ok","",P22/(F27-P10))</f>
        <v>0.81656020727846901</v>
      </c>
      <c r="V22" s="246"/>
      <c r="W22" s="259" t="s">
        <v>147</v>
      </c>
    </row>
    <row r="23" spans="1:23" ht="15" customHeight="1" x14ac:dyDescent="0.25">
      <c r="A23" s="38"/>
      <c r="B23" s="166" t="s">
        <v>125</v>
      </c>
      <c r="C23" s="128"/>
      <c r="D23" s="128"/>
      <c r="E23" s="130"/>
      <c r="F23" s="176">
        <v>85.064999999999998</v>
      </c>
      <c r="G23" s="182"/>
      <c r="H23" s="177"/>
      <c r="I23" s="75"/>
      <c r="O23" s="381" t="s">
        <v>393</v>
      </c>
      <c r="P23" s="260">
        <f>P24*F5</f>
        <v>339.71624716267337</v>
      </c>
      <c r="Q23" s="246"/>
      <c r="R23" s="246"/>
      <c r="S23" s="101"/>
      <c r="T23" s="387"/>
      <c r="U23" s="387"/>
      <c r="V23" s="246"/>
      <c r="W23" s="246"/>
    </row>
    <row r="24" spans="1:23" x14ac:dyDescent="0.25">
      <c r="A24" s="38"/>
      <c r="B24" s="142" t="s">
        <v>126</v>
      </c>
      <c r="C24" s="132"/>
      <c r="D24" s="132"/>
      <c r="E24" s="134"/>
      <c r="F24" s="174">
        <v>113.41999999999999</v>
      </c>
      <c r="G24" s="181"/>
      <c r="H24" s="175"/>
      <c r="I24" s="75"/>
      <c r="O24" s="381" t="s">
        <v>394</v>
      </c>
      <c r="P24" s="361">
        <f>AVERAGE(S24,S25)</f>
        <v>0.5512010760038184</v>
      </c>
      <c r="Q24" s="241" t="s">
        <v>378</v>
      </c>
      <c r="R24" s="388" t="s">
        <v>395</v>
      </c>
      <c r="S24" s="387">
        <f>(G25+F29)/G5</f>
        <v>0.5463363719932588</v>
      </c>
      <c r="T24" s="387"/>
      <c r="U24" s="387"/>
      <c r="V24" s="246"/>
      <c r="W24" s="246"/>
    </row>
    <row r="25" spans="1:23" x14ac:dyDescent="0.25">
      <c r="A25" s="38"/>
      <c r="B25" s="166" t="s">
        <v>127</v>
      </c>
      <c r="C25" s="128"/>
      <c r="D25" s="128"/>
      <c r="E25" s="130"/>
      <c r="F25" s="161">
        <v>192.60000000000002</v>
      </c>
      <c r="G25" s="180">
        <v>148.34090909090907</v>
      </c>
      <c r="H25" s="171">
        <v>143.698347107438</v>
      </c>
      <c r="I25" s="75"/>
      <c r="K25" s="243"/>
      <c r="L25" s="243"/>
      <c r="M25" s="243"/>
      <c r="N25" s="243"/>
      <c r="O25" s="243"/>
      <c r="P25" s="243"/>
      <c r="R25" s="388" t="s">
        <v>396</v>
      </c>
      <c r="S25" s="387">
        <f>(H25+F30)/H5</f>
        <v>0.55606578001437812</v>
      </c>
      <c r="T25" s="246"/>
      <c r="U25" s="246"/>
      <c r="V25" s="246"/>
      <c r="W25" s="246"/>
    </row>
    <row r="26" spans="1:23" x14ac:dyDescent="0.25">
      <c r="A26" s="23"/>
      <c r="B26" s="142" t="s">
        <v>128</v>
      </c>
      <c r="C26" s="132"/>
      <c r="D26" s="132"/>
      <c r="E26" s="134"/>
      <c r="F26" s="161">
        <v>1.1374099999999998</v>
      </c>
      <c r="G26" s="180"/>
      <c r="H26" s="171"/>
      <c r="I26" s="75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</row>
    <row r="27" spans="1:23" x14ac:dyDescent="0.25">
      <c r="A27" s="23"/>
      <c r="B27" s="142" t="s">
        <v>35</v>
      </c>
      <c r="C27" s="132"/>
      <c r="D27" s="132"/>
      <c r="E27" s="134"/>
      <c r="F27" s="161">
        <v>200.01432960000002</v>
      </c>
      <c r="G27" s="180">
        <v>155.90748218181815</v>
      </c>
      <c r="H27" s="171">
        <v>120.46289917355371</v>
      </c>
      <c r="I27" s="75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</row>
    <row r="28" spans="1:23" x14ac:dyDescent="0.25">
      <c r="A28" s="23"/>
      <c r="B28" s="143" t="s">
        <v>129</v>
      </c>
      <c r="C28" s="136"/>
      <c r="D28" s="136"/>
      <c r="E28" s="138"/>
      <c r="F28" s="172">
        <v>20.357006500699327</v>
      </c>
      <c r="G28" s="183">
        <v>16.359038311506669</v>
      </c>
      <c r="H28" s="171"/>
      <c r="I28" s="75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</row>
    <row r="29" spans="1:23" x14ac:dyDescent="0.25">
      <c r="A29" s="23"/>
      <c r="B29" s="166" t="s">
        <v>130</v>
      </c>
      <c r="C29" s="128"/>
      <c r="D29" s="128"/>
      <c r="E29" s="130"/>
      <c r="F29" s="176">
        <v>111</v>
      </c>
      <c r="G29" s="182">
        <v>26.785867107437962</v>
      </c>
      <c r="H29" s="177"/>
      <c r="I29" s="75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</row>
    <row r="30" spans="1:23" x14ac:dyDescent="0.25">
      <c r="A30" s="23"/>
      <c r="B30" s="143" t="s">
        <v>131</v>
      </c>
      <c r="C30" s="136"/>
      <c r="D30" s="136"/>
      <c r="E30" s="138"/>
      <c r="F30" s="174">
        <v>112</v>
      </c>
      <c r="G30" s="181"/>
      <c r="H30" s="175"/>
      <c r="I30" s="75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</row>
    <row r="31" spans="1:23" x14ac:dyDescent="0.25">
      <c r="A31" s="23"/>
      <c r="B31" s="97"/>
      <c r="C31" s="160"/>
      <c r="D31" s="160"/>
      <c r="E31" s="32"/>
      <c r="F31" s="32"/>
      <c r="G31" s="161"/>
      <c r="H31" s="70"/>
      <c r="I31" s="75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</row>
    <row r="32" spans="1:23" x14ac:dyDescent="0.25">
      <c r="A32" s="28" t="s">
        <v>2</v>
      </c>
      <c r="B32" s="84" t="s">
        <v>132</v>
      </c>
      <c r="C32" s="92"/>
      <c r="D32" s="92"/>
      <c r="E32" s="94"/>
      <c r="F32" s="94"/>
      <c r="G32" s="93"/>
      <c r="H32" s="72"/>
      <c r="I32" s="19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</row>
    <row r="33" spans="1:23" ht="15.75" thickBot="1" x14ac:dyDescent="0.3">
      <c r="A33" s="9">
        <f>INDEX('Point Grid'!$C$8:$I$32,MATCH($A$1,'Point Grid'!$A$8:$A$32,0),MATCH(A32,'Point Grid'!$C$7:$I$7,0))</f>
        <v>3.25</v>
      </c>
      <c r="B33" s="84"/>
      <c r="C33" s="92"/>
      <c r="D33" s="92"/>
      <c r="E33" s="94"/>
      <c r="F33" s="94"/>
      <c r="G33" s="93"/>
      <c r="H33" s="72"/>
      <c r="I33" s="19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</row>
    <row r="34" spans="1:23" ht="15.75" thickBot="1" x14ac:dyDescent="0.3">
      <c r="A34" s="5"/>
      <c r="B34" s="84"/>
      <c r="C34" s="92"/>
      <c r="D34" s="92"/>
      <c r="E34" s="94"/>
      <c r="F34" s="94"/>
      <c r="G34" s="93"/>
      <c r="H34" s="72"/>
      <c r="I34" s="19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</row>
    <row r="35" spans="1:23" x14ac:dyDescent="0.25">
      <c r="A35" s="38"/>
      <c r="B35" s="84"/>
      <c r="C35" s="92"/>
      <c r="D35" s="92"/>
      <c r="E35" s="94"/>
      <c r="F35" s="94"/>
      <c r="G35" s="93"/>
      <c r="H35" s="72"/>
      <c r="I35" s="19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</row>
    <row r="36" spans="1:23" x14ac:dyDescent="0.25">
      <c r="A36" s="28" t="s">
        <v>3</v>
      </c>
      <c r="B36" s="61" t="s">
        <v>133</v>
      </c>
      <c r="C36" s="61"/>
      <c r="D36" s="61"/>
      <c r="E36" s="91"/>
      <c r="F36" s="91"/>
      <c r="G36" s="91"/>
      <c r="H36" s="72"/>
      <c r="I36" s="19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</row>
    <row r="37" spans="1:23" ht="15.75" thickBot="1" x14ac:dyDescent="0.3">
      <c r="A37" s="9">
        <f>INDEX('Point Grid'!$C$8:$I$32,MATCH($A$1,'Point Grid'!$A$8:$A$32,0),MATCH(A36,'Point Grid'!$C$7:$I$7,0))</f>
        <v>1.5</v>
      </c>
      <c r="B37" s="61"/>
      <c r="C37" s="61"/>
      <c r="D37" s="61"/>
      <c r="E37" s="91"/>
      <c r="F37" s="91"/>
      <c r="G37" s="91"/>
      <c r="H37" s="72"/>
      <c r="I37" s="19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</row>
    <row r="38" spans="1:23" ht="15.75" thickBot="1" x14ac:dyDescent="0.3">
      <c r="A38" s="5"/>
      <c r="B38" s="61"/>
      <c r="C38" s="72"/>
      <c r="D38" s="72"/>
      <c r="E38" s="72"/>
      <c r="F38" s="72"/>
      <c r="G38" s="72"/>
      <c r="H38" s="72"/>
      <c r="I38" s="19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</row>
    <row r="39" spans="1:23" x14ac:dyDescent="0.25">
      <c r="A39" s="30"/>
      <c r="B39" s="61"/>
      <c r="C39" s="72"/>
      <c r="D39" s="72"/>
      <c r="E39" s="72"/>
      <c r="F39" s="72"/>
      <c r="G39" s="72"/>
      <c r="H39" s="72"/>
      <c r="I39" s="19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</row>
    <row r="40" spans="1:23" x14ac:dyDescent="0.25">
      <c r="A40" s="28" t="s">
        <v>4</v>
      </c>
      <c r="B40" s="61" t="s">
        <v>134</v>
      </c>
      <c r="C40" s="72"/>
      <c r="D40" s="72"/>
      <c r="E40" s="72"/>
      <c r="F40" s="72"/>
      <c r="G40" s="72"/>
      <c r="H40" s="72"/>
      <c r="I40" s="19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</row>
    <row r="41" spans="1:23" ht="15.75" thickBot="1" x14ac:dyDescent="0.3">
      <c r="A41" s="9">
        <f>INDEX('Point Grid'!$C$8:$I$32,MATCH($A$1,'Point Grid'!$A$8:$A$32,0),MATCH(A40,'Point Grid'!$C$7:$I$7,0))</f>
        <v>1.5</v>
      </c>
      <c r="B41" s="61"/>
      <c r="C41" s="72"/>
      <c r="D41" s="72"/>
      <c r="E41" s="72"/>
      <c r="F41" s="72"/>
      <c r="G41" s="72"/>
      <c r="H41" s="72"/>
      <c r="I41" s="19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</row>
    <row r="42" spans="1:23" ht="15.75" thickBot="1" x14ac:dyDescent="0.3">
      <c r="A42" s="5"/>
      <c r="B42" s="61"/>
      <c r="C42" s="72"/>
      <c r="D42" s="72"/>
      <c r="E42" s="72"/>
      <c r="F42" s="72"/>
      <c r="G42" s="72"/>
      <c r="H42" s="72"/>
      <c r="I42" s="19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</row>
    <row r="43" spans="1:23" ht="15.75" thickBot="1" x14ac:dyDescent="0.3">
      <c r="A43" s="39"/>
      <c r="B43" s="53"/>
      <c r="C43" s="53"/>
      <c r="D43" s="53"/>
      <c r="E43" s="53"/>
      <c r="F43" s="53"/>
      <c r="G43" s="53"/>
      <c r="H43" s="53"/>
      <c r="I43" s="50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</row>
    <row r="44" spans="1:23" x14ac:dyDescent="0.25">
      <c r="B44" s="48"/>
      <c r="C44" s="48"/>
      <c r="D44" s="48"/>
      <c r="E44" s="48"/>
      <c r="F44" s="48"/>
      <c r="G44" s="48"/>
      <c r="H44" s="48"/>
      <c r="I44" s="48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</row>
    <row r="45" spans="1:23" x14ac:dyDescent="0.25">
      <c r="B45" s="48"/>
      <c r="C45" s="48"/>
      <c r="D45" s="48"/>
      <c r="E45" s="48"/>
      <c r="F45" s="48"/>
      <c r="G45" s="48"/>
      <c r="H45" s="48"/>
      <c r="I45" s="48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</row>
    <row r="46" spans="1:23" x14ac:dyDescent="0.25">
      <c r="B46" s="48"/>
      <c r="C46" s="48"/>
      <c r="D46" s="48"/>
      <c r="E46" s="48"/>
      <c r="F46" s="48"/>
      <c r="G46" s="48"/>
      <c r="H46" s="48"/>
      <c r="I46" s="48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</row>
    <row r="47" spans="1:23" x14ac:dyDescent="0.25">
      <c r="B47" s="48"/>
      <c r="C47" s="48"/>
      <c r="D47" s="48"/>
      <c r="E47" s="48"/>
      <c r="F47" s="48"/>
      <c r="G47" s="48"/>
      <c r="H47" s="48"/>
      <c r="I47" s="48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</row>
    <row r="48" spans="1:23" x14ac:dyDescent="0.25">
      <c r="B48" s="48"/>
      <c r="C48" s="48"/>
      <c r="D48" s="48"/>
      <c r="E48" s="48"/>
      <c r="F48" s="48"/>
      <c r="G48" s="48"/>
      <c r="H48" s="48"/>
      <c r="I48" s="48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</row>
    <row r="49" spans="2:23" x14ac:dyDescent="0.25">
      <c r="B49" s="48"/>
      <c r="C49" s="48"/>
      <c r="D49" s="48"/>
      <c r="E49" s="48"/>
      <c r="F49" s="48"/>
      <c r="G49" s="48"/>
      <c r="H49" s="48"/>
      <c r="I49" s="48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</row>
    <row r="50" spans="2:23" x14ac:dyDescent="0.25">
      <c r="B50" s="48"/>
      <c r="C50" s="48"/>
      <c r="D50" s="48"/>
      <c r="E50" s="48"/>
      <c r="F50" s="48"/>
      <c r="G50" s="48"/>
      <c r="H50" s="48"/>
      <c r="I50" s="48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</row>
    <row r="51" spans="2:23" x14ac:dyDescent="0.25">
      <c r="B51" s="48"/>
      <c r="C51" s="48"/>
      <c r="D51" s="48"/>
      <c r="E51" s="48"/>
      <c r="F51" s="48"/>
      <c r="G51" s="48"/>
      <c r="H51" s="48"/>
      <c r="I51" s="48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</row>
    <row r="52" spans="2:23" x14ac:dyDescent="0.25">
      <c r="B52" s="48"/>
      <c r="C52" s="48"/>
      <c r="D52" s="48"/>
      <c r="E52" s="48"/>
      <c r="F52" s="48"/>
      <c r="G52" s="48"/>
      <c r="H52" s="48"/>
      <c r="I52" s="48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</row>
    <row r="53" spans="2:23" x14ac:dyDescent="0.25">
      <c r="B53" s="48"/>
      <c r="C53" s="48"/>
      <c r="D53" s="48"/>
      <c r="E53" s="48"/>
      <c r="F53" s="48"/>
      <c r="G53" s="48"/>
      <c r="H53" s="48"/>
      <c r="I53" s="48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</row>
    <row r="54" spans="2:23" x14ac:dyDescent="0.25">
      <c r="B54" s="48"/>
      <c r="C54" s="48"/>
      <c r="D54" s="48"/>
      <c r="E54" s="48"/>
      <c r="F54" s="48"/>
      <c r="G54" s="48"/>
      <c r="H54" s="48"/>
      <c r="I54" s="48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</row>
    <row r="55" spans="2:23" x14ac:dyDescent="0.25">
      <c r="B55" s="48"/>
      <c r="C55" s="48"/>
      <c r="D55" s="48"/>
      <c r="E55" s="48"/>
      <c r="F55" s="48"/>
      <c r="G55" s="48"/>
      <c r="H55" s="48"/>
      <c r="I55" s="48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</row>
    <row r="56" spans="2:23" x14ac:dyDescent="0.25">
      <c r="B56" s="48"/>
      <c r="C56" s="48"/>
      <c r="D56" s="48"/>
      <c r="E56" s="48"/>
      <c r="F56" s="48"/>
      <c r="G56" s="48"/>
      <c r="H56" s="48"/>
      <c r="I56" s="48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</row>
    <row r="57" spans="2:23" x14ac:dyDescent="0.25">
      <c r="B57" s="48"/>
      <c r="C57" s="48"/>
      <c r="D57" s="48"/>
      <c r="E57" s="48"/>
      <c r="F57" s="48"/>
      <c r="G57" s="48"/>
      <c r="H57" s="48"/>
      <c r="I57" s="48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</row>
    <row r="58" spans="2:23" x14ac:dyDescent="0.25">
      <c r="B58" s="48"/>
      <c r="C58" s="48"/>
      <c r="D58" s="48"/>
      <c r="E58" s="48"/>
      <c r="F58" s="48"/>
      <c r="G58" s="48"/>
      <c r="H58" s="48"/>
      <c r="I58" s="48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</row>
    <row r="59" spans="2:23" x14ac:dyDescent="0.25">
      <c r="B59" s="48"/>
      <c r="C59" s="48"/>
      <c r="D59" s="48"/>
      <c r="E59" s="48"/>
      <c r="F59" s="48"/>
      <c r="G59" s="48"/>
      <c r="H59" s="48"/>
      <c r="I59" s="48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</row>
    <row r="60" spans="2:23" x14ac:dyDescent="0.25">
      <c r="B60" s="48"/>
      <c r="C60" s="48"/>
      <c r="D60" s="48"/>
      <c r="E60" s="48"/>
      <c r="F60" s="48"/>
      <c r="G60" s="48"/>
      <c r="H60" s="48"/>
      <c r="I60" s="48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</row>
    <row r="61" spans="2:23" x14ac:dyDescent="0.25">
      <c r="B61" s="48"/>
      <c r="C61" s="48"/>
      <c r="D61" s="48"/>
      <c r="E61" s="48"/>
      <c r="F61" s="48"/>
      <c r="G61" s="48"/>
      <c r="H61" s="48"/>
      <c r="I61" s="48"/>
    </row>
    <row r="62" spans="2:23" x14ac:dyDescent="0.25">
      <c r="B62" s="48"/>
      <c r="C62" s="48"/>
      <c r="D62" s="48"/>
      <c r="E62" s="48"/>
      <c r="F62" s="48"/>
      <c r="G62" s="48"/>
      <c r="H62" s="48"/>
      <c r="I62" s="48"/>
    </row>
    <row r="63" spans="2:23" x14ac:dyDescent="0.25">
      <c r="B63" s="48"/>
      <c r="C63" s="48"/>
      <c r="D63" s="48"/>
      <c r="E63" s="48"/>
      <c r="F63" s="48"/>
      <c r="G63" s="48"/>
      <c r="H63" s="48"/>
      <c r="I63" s="48"/>
    </row>
    <row r="64" spans="2:23" x14ac:dyDescent="0.25">
      <c r="B64" s="48"/>
      <c r="C64" s="48"/>
      <c r="D64" s="48"/>
      <c r="E64" s="48"/>
      <c r="F64" s="48"/>
      <c r="G64" s="48"/>
      <c r="H64" s="48"/>
      <c r="I64" s="48"/>
    </row>
    <row r="65" spans="2:9" x14ac:dyDescent="0.25">
      <c r="B65" s="48"/>
      <c r="C65" s="48"/>
      <c r="D65" s="48"/>
      <c r="E65" s="48"/>
      <c r="F65" s="48"/>
      <c r="G65" s="48"/>
      <c r="H65" s="48"/>
      <c r="I65" s="48"/>
    </row>
    <row r="66" spans="2:9" x14ac:dyDescent="0.25">
      <c r="B66" s="48"/>
      <c r="C66" s="48"/>
      <c r="D66" s="48"/>
      <c r="E66" s="48"/>
      <c r="F66" s="48"/>
      <c r="G66" s="48"/>
      <c r="H66" s="48"/>
      <c r="I66" s="48"/>
    </row>
    <row r="67" spans="2:9" x14ac:dyDescent="0.25">
      <c r="B67" s="48"/>
      <c r="C67" s="48"/>
      <c r="D67" s="48"/>
      <c r="E67" s="48"/>
      <c r="F67" s="48"/>
      <c r="G67" s="48"/>
      <c r="H67" s="48"/>
      <c r="I67" s="48"/>
    </row>
    <row r="68" spans="2:9" x14ac:dyDescent="0.25">
      <c r="B68" s="48"/>
      <c r="C68" s="48"/>
      <c r="D68" s="48"/>
      <c r="E68" s="48"/>
      <c r="F68" s="48"/>
      <c r="G68" s="48"/>
      <c r="H68" s="48"/>
      <c r="I68" s="48"/>
    </row>
    <row r="69" spans="2:9" x14ac:dyDescent="0.25">
      <c r="B69" s="48"/>
      <c r="C69" s="48"/>
      <c r="D69" s="48"/>
      <c r="E69" s="48"/>
      <c r="F69" s="48"/>
      <c r="G69" s="48"/>
      <c r="H69" s="48"/>
      <c r="I69" s="48"/>
    </row>
    <row r="70" spans="2:9" x14ac:dyDescent="0.25">
      <c r="B70" s="48"/>
      <c r="C70" s="48"/>
      <c r="D70" s="48"/>
      <c r="E70" s="48"/>
      <c r="F70" s="48"/>
      <c r="G70" s="48"/>
      <c r="H70" s="48"/>
      <c r="I70" s="48"/>
    </row>
    <row r="71" spans="2:9" x14ac:dyDescent="0.25">
      <c r="B71" s="48"/>
      <c r="C71" s="48"/>
      <c r="D71" s="48"/>
      <c r="E71" s="48"/>
      <c r="F71" s="48"/>
      <c r="G71" s="48"/>
      <c r="H71" s="48"/>
      <c r="I71" s="48"/>
    </row>
    <row r="72" spans="2:9" x14ac:dyDescent="0.25">
      <c r="B72" s="48"/>
      <c r="C72" s="48"/>
      <c r="D72" s="48"/>
      <c r="E72" s="48"/>
      <c r="F72" s="48"/>
      <c r="G72" s="48"/>
      <c r="H72" s="48"/>
      <c r="I72" s="48"/>
    </row>
    <row r="73" spans="2:9" x14ac:dyDescent="0.25">
      <c r="B73" s="48"/>
      <c r="C73" s="48"/>
      <c r="D73" s="48"/>
      <c r="E73" s="48"/>
      <c r="F73" s="48"/>
      <c r="G73" s="48"/>
      <c r="H73" s="48"/>
      <c r="I73" s="48"/>
    </row>
    <row r="74" spans="2:9" x14ac:dyDescent="0.25">
      <c r="B74" s="48"/>
      <c r="C74" s="48"/>
      <c r="D74" s="48"/>
      <c r="E74" s="48"/>
      <c r="F74" s="48"/>
      <c r="G74" s="48"/>
      <c r="H74" s="48"/>
      <c r="I74" s="48"/>
    </row>
    <row r="75" spans="2:9" x14ac:dyDescent="0.25">
      <c r="B75" s="48"/>
      <c r="C75" s="48"/>
      <c r="D75" s="48"/>
      <c r="E75" s="48"/>
      <c r="F75" s="48"/>
      <c r="G75" s="48"/>
      <c r="H75" s="48"/>
      <c r="I75" s="48"/>
    </row>
    <row r="76" spans="2:9" x14ac:dyDescent="0.25">
      <c r="B76" s="48"/>
      <c r="C76" s="48"/>
      <c r="D76" s="48"/>
      <c r="E76" s="48"/>
      <c r="F76" s="48"/>
      <c r="G76" s="48"/>
      <c r="H76" s="48"/>
      <c r="I76" s="48"/>
    </row>
    <row r="77" spans="2:9" x14ac:dyDescent="0.25">
      <c r="B77" s="48"/>
      <c r="C77" s="48"/>
      <c r="D77" s="48"/>
      <c r="E77" s="48"/>
      <c r="F77" s="48"/>
      <c r="G77" s="48"/>
      <c r="H77" s="48"/>
      <c r="I77" s="48"/>
    </row>
    <row r="78" spans="2:9" x14ac:dyDescent="0.25">
      <c r="B78" s="48"/>
      <c r="C78" s="48"/>
      <c r="D78" s="48"/>
      <c r="E78" s="48"/>
      <c r="F78" s="48"/>
      <c r="G78" s="48"/>
      <c r="H78" s="48"/>
      <c r="I78" s="48"/>
    </row>
    <row r="79" spans="2:9" x14ac:dyDescent="0.25">
      <c r="B79" s="48"/>
      <c r="C79" s="48"/>
      <c r="D79" s="48"/>
      <c r="E79" s="48"/>
      <c r="F79" s="48"/>
      <c r="G79" s="48"/>
      <c r="H79" s="48"/>
      <c r="I79" s="48"/>
    </row>
    <row r="80" spans="2:9" x14ac:dyDescent="0.25">
      <c r="B80" s="48"/>
      <c r="C80" s="48"/>
      <c r="D80" s="48"/>
      <c r="E80" s="48"/>
      <c r="F80" s="48"/>
      <c r="G80" s="48"/>
      <c r="H80" s="48"/>
      <c r="I80" s="48"/>
    </row>
    <row r="81" spans="2:9" x14ac:dyDescent="0.25">
      <c r="B81" s="48"/>
      <c r="C81" s="48"/>
      <c r="D81" s="48"/>
      <c r="E81" s="48"/>
      <c r="F81" s="48"/>
      <c r="G81" s="48"/>
      <c r="H81" s="48"/>
      <c r="I81" s="48"/>
    </row>
    <row r="82" spans="2:9" x14ac:dyDescent="0.25">
      <c r="B82" s="48"/>
      <c r="C82" s="48"/>
      <c r="D82" s="48"/>
      <c r="E82" s="48"/>
      <c r="F82" s="48"/>
      <c r="G82" s="48"/>
      <c r="H82" s="48"/>
      <c r="I82" s="48"/>
    </row>
    <row r="83" spans="2:9" x14ac:dyDescent="0.25">
      <c r="B83" s="48"/>
      <c r="C83" s="48"/>
      <c r="D83" s="48"/>
      <c r="E83" s="48"/>
      <c r="F83" s="48"/>
      <c r="G83" s="48"/>
      <c r="H83" s="48"/>
      <c r="I83" s="48"/>
    </row>
    <row r="84" spans="2:9" x14ac:dyDescent="0.25">
      <c r="B84" s="48"/>
      <c r="C84" s="48"/>
      <c r="D84" s="48"/>
      <c r="E84" s="48"/>
      <c r="F84" s="48"/>
      <c r="G84" s="48"/>
      <c r="H84" s="48"/>
      <c r="I84" s="48"/>
    </row>
    <row r="85" spans="2:9" x14ac:dyDescent="0.25">
      <c r="B85" s="48"/>
      <c r="C85" s="48"/>
      <c r="D85" s="48"/>
      <c r="E85" s="48"/>
      <c r="F85" s="48"/>
      <c r="G85" s="48"/>
      <c r="H85" s="48"/>
      <c r="I85" s="48"/>
    </row>
    <row r="86" spans="2:9" x14ac:dyDescent="0.25">
      <c r="B86" s="48"/>
      <c r="C86" s="48"/>
      <c r="D86" s="48"/>
      <c r="E86" s="48"/>
      <c r="F86" s="48"/>
      <c r="G86" s="48"/>
      <c r="H86" s="48"/>
      <c r="I86" s="48"/>
    </row>
    <row r="87" spans="2:9" x14ac:dyDescent="0.25">
      <c r="B87" s="48"/>
      <c r="C87" s="48"/>
      <c r="D87" s="48"/>
      <c r="E87" s="48"/>
      <c r="F87" s="48"/>
      <c r="G87" s="48"/>
      <c r="H87" s="48"/>
      <c r="I87" s="48"/>
    </row>
    <row r="88" spans="2:9" x14ac:dyDescent="0.25">
      <c r="B88" s="48"/>
      <c r="C88" s="48"/>
      <c r="D88" s="48"/>
      <c r="E88" s="48"/>
      <c r="F88" s="48"/>
      <c r="G88" s="48"/>
      <c r="H88" s="48"/>
      <c r="I88" s="48"/>
    </row>
  </sheetData>
  <mergeCells count="1">
    <mergeCell ref="H1:I1"/>
  </mergeCells>
  <conditionalFormatting sqref="B1">
    <cfRule type="cellIs" dxfId="42" priority="9" operator="equal">
      <formula>"Incomplete"</formula>
    </cfRule>
    <cfRule type="cellIs" dxfId="41" priority="10" operator="equal">
      <formula>"Flag for Review"</formula>
    </cfRule>
    <cfRule type="cellIs" dxfId="40" priority="11" operator="equal">
      <formula>"Finished"</formula>
    </cfRule>
  </conditionalFormatting>
  <conditionalFormatting sqref="M7:M10">
    <cfRule type="cellIs" dxfId="39" priority="4" operator="equal">
      <formula>"not ok"</formula>
    </cfRule>
  </conditionalFormatting>
  <conditionalFormatting sqref="M12:M15">
    <cfRule type="cellIs" dxfId="38" priority="3" operator="equal">
      <formula>"not ok"</formula>
    </cfRule>
  </conditionalFormatting>
  <conditionalFormatting sqref="M17:M18">
    <cfRule type="cellIs" dxfId="37" priority="2" operator="equal">
      <formula>"not ok"</formula>
    </cfRule>
  </conditionalFormatting>
  <conditionalFormatting sqref="M20:M22">
    <cfRule type="cellIs" dxfId="36" priority="1" operator="equal">
      <formula>"not ok"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P87"/>
  <sheetViews>
    <sheetView zoomScaleNormal="100" workbookViewId="0">
      <selection activeCell="A16" sqref="A16"/>
    </sheetView>
  </sheetViews>
  <sheetFormatPr defaultColWidth="9.140625" defaultRowHeight="15" x14ac:dyDescent="0.25"/>
  <cols>
    <col min="1" max="1" width="8.7109375" style="22" customWidth="1"/>
    <col min="2" max="2" width="16.7109375" style="22" customWidth="1"/>
    <col min="3" max="9" width="11" style="22" customWidth="1"/>
    <col min="10" max="10" width="10.7109375" style="22" customWidth="1"/>
    <col min="11" max="11" width="9.140625" style="22"/>
    <col min="12" max="12" width="10.7109375" style="22" customWidth="1"/>
    <col min="13" max="13" width="7.7109375" style="22" customWidth="1"/>
    <col min="14" max="14" width="9.140625" style="22"/>
    <col min="15" max="15" width="9.140625" style="22" customWidth="1"/>
    <col min="16" max="16384" width="9.140625" style="22"/>
  </cols>
  <sheetData>
    <row r="1" spans="1:16" x14ac:dyDescent="0.25">
      <c r="A1" s="7">
        <v>15</v>
      </c>
      <c r="B1" s="33" t="s">
        <v>12</v>
      </c>
      <c r="C1" s="21"/>
      <c r="D1" s="21"/>
      <c r="E1" s="21"/>
      <c r="F1" s="21"/>
      <c r="G1" s="21"/>
      <c r="H1" s="641" t="s">
        <v>24</v>
      </c>
      <c r="I1" s="644"/>
      <c r="K1" s="1" t="s">
        <v>183</v>
      </c>
      <c r="L1" s="630" t="s">
        <v>409</v>
      </c>
    </row>
    <row r="2" spans="1:16" x14ac:dyDescent="0.25">
      <c r="A2" s="23"/>
      <c r="B2" s="20"/>
      <c r="C2" s="20"/>
      <c r="D2" s="20"/>
      <c r="E2" s="20"/>
      <c r="F2" s="20"/>
      <c r="G2" s="20"/>
      <c r="H2" s="20"/>
      <c r="I2" s="24"/>
    </row>
    <row r="3" spans="1:16" x14ac:dyDescent="0.25">
      <c r="A3" s="8" t="s">
        <v>13</v>
      </c>
      <c r="B3" s="127" t="s">
        <v>142</v>
      </c>
      <c r="C3" s="128"/>
      <c r="D3" s="129"/>
      <c r="E3" s="193">
        <v>0.79</v>
      </c>
      <c r="F3" s="18"/>
      <c r="G3" s="20"/>
      <c r="H3" s="18"/>
      <c r="I3" s="19"/>
      <c r="J3" s="48"/>
      <c r="K3" s="101" t="s">
        <v>355</v>
      </c>
      <c r="L3" s="101"/>
      <c r="M3" s="101"/>
      <c r="N3" s="243">
        <f>1.03*(E7+SQRT(E8^2+E9^2+E10^2+E11^2+E12^2+E13^2))</f>
        <v>3193</v>
      </c>
      <c r="P3" s="243"/>
    </row>
    <row r="4" spans="1:16" x14ac:dyDescent="0.25">
      <c r="A4" s="9">
        <f>INDEX('Point Grid'!B:B,MATCH($A$1,'Point Grid'!A:A,0))</f>
        <v>1</v>
      </c>
      <c r="B4" s="131" t="s">
        <v>143</v>
      </c>
      <c r="C4" s="132"/>
      <c r="D4" s="133"/>
      <c r="E4" s="194">
        <v>0.34</v>
      </c>
      <c r="F4" s="18"/>
      <c r="G4" s="20"/>
      <c r="H4" s="18"/>
      <c r="I4" s="19"/>
      <c r="J4" s="48"/>
      <c r="K4" s="101" t="s">
        <v>356</v>
      </c>
      <c r="L4" s="101"/>
      <c r="M4" s="101"/>
      <c r="N4" s="243">
        <f>N3/2</f>
        <v>1596.5</v>
      </c>
      <c r="O4" s="101"/>
    </row>
    <row r="5" spans="1:16" x14ac:dyDescent="0.25">
      <c r="A5" s="30"/>
      <c r="B5" s="135" t="s">
        <v>144</v>
      </c>
      <c r="C5" s="136"/>
      <c r="D5" s="137"/>
      <c r="E5" s="195">
        <v>0.12999999999999989</v>
      </c>
      <c r="F5" s="18"/>
      <c r="G5" s="20"/>
      <c r="H5" s="18"/>
      <c r="I5" s="19"/>
      <c r="J5" s="48"/>
      <c r="K5" s="101"/>
      <c r="L5" s="101"/>
      <c r="M5" s="101"/>
      <c r="N5" s="101"/>
      <c r="O5" s="101"/>
    </row>
    <row r="6" spans="1:16" x14ac:dyDescent="0.25">
      <c r="A6" s="23"/>
      <c r="B6" s="184" t="s">
        <v>135</v>
      </c>
      <c r="C6" s="185"/>
      <c r="D6" s="186"/>
      <c r="E6" s="196">
        <v>4000</v>
      </c>
      <c r="F6" s="72"/>
      <c r="G6" s="20"/>
      <c r="H6" s="72"/>
      <c r="I6" s="19"/>
      <c r="J6" s="48"/>
      <c r="K6" s="101" t="s">
        <v>357</v>
      </c>
      <c r="L6" s="101"/>
      <c r="M6" s="101"/>
      <c r="N6" s="243">
        <f>E6</f>
        <v>4000</v>
      </c>
      <c r="O6" s="101"/>
    </row>
    <row r="7" spans="1:16" x14ac:dyDescent="0.25">
      <c r="A7" s="23"/>
      <c r="B7" s="187" t="s">
        <v>136</v>
      </c>
      <c r="C7" s="188"/>
      <c r="D7" s="189"/>
      <c r="E7" s="197">
        <v>100</v>
      </c>
      <c r="F7" s="161"/>
      <c r="G7" s="20"/>
      <c r="H7" s="72"/>
      <c r="I7" s="19"/>
      <c r="J7" s="48"/>
      <c r="K7" s="101"/>
      <c r="L7" s="101"/>
      <c r="M7" s="101"/>
      <c r="N7" s="101"/>
      <c r="O7" s="101"/>
    </row>
    <row r="8" spans="1:16" x14ac:dyDescent="0.25">
      <c r="A8" s="23"/>
      <c r="B8" s="184" t="s">
        <v>137</v>
      </c>
      <c r="C8" s="185"/>
      <c r="D8" s="186"/>
      <c r="E8" s="196">
        <v>100</v>
      </c>
      <c r="F8" s="161"/>
      <c r="G8" s="20"/>
      <c r="H8" s="72"/>
      <c r="I8" s="19"/>
      <c r="J8" s="48"/>
      <c r="K8" s="1" t="s">
        <v>358</v>
      </c>
      <c r="L8" s="389">
        <f>N6/N4</f>
        <v>2.5054807391168179</v>
      </c>
      <c r="M8" s="362" t="s">
        <v>359</v>
      </c>
      <c r="N8" s="101"/>
      <c r="O8" s="101"/>
    </row>
    <row r="9" spans="1:16" x14ac:dyDescent="0.25">
      <c r="A9" s="23"/>
      <c r="B9" s="184" t="s">
        <v>138</v>
      </c>
      <c r="C9" s="185"/>
      <c r="D9" s="186"/>
      <c r="E9" s="196">
        <v>1800</v>
      </c>
      <c r="F9" s="161"/>
      <c r="G9" s="20"/>
      <c r="H9" s="72"/>
      <c r="I9" s="19"/>
      <c r="J9" s="48"/>
      <c r="K9" s="101"/>
      <c r="L9" s="276"/>
      <c r="M9" s="101"/>
      <c r="N9" s="101"/>
      <c r="O9" s="101"/>
    </row>
    <row r="10" spans="1:16" x14ac:dyDescent="0.25">
      <c r="A10" s="23"/>
      <c r="B10" s="184" t="s">
        <v>139</v>
      </c>
      <c r="C10" s="185"/>
      <c r="D10" s="186"/>
      <c r="E10" s="196">
        <v>100</v>
      </c>
      <c r="F10" s="161"/>
      <c r="G10" s="20"/>
      <c r="H10" s="72"/>
      <c r="I10" s="19"/>
      <c r="J10" s="48"/>
      <c r="K10" s="1" t="s">
        <v>360</v>
      </c>
      <c r="L10" s="389">
        <f>SUM(E3:E5)</f>
        <v>1.26</v>
      </c>
      <c r="M10" s="362" t="s">
        <v>361</v>
      </c>
      <c r="N10" s="101"/>
      <c r="O10" s="101"/>
    </row>
    <row r="11" spans="1:16" x14ac:dyDescent="0.25">
      <c r="A11" s="23"/>
      <c r="B11" s="184" t="s">
        <v>140</v>
      </c>
      <c r="C11" s="185"/>
      <c r="D11" s="186"/>
      <c r="E11" s="196">
        <v>1800</v>
      </c>
      <c r="F11" s="161"/>
      <c r="G11" s="20"/>
      <c r="H11" s="72"/>
      <c r="I11" s="19"/>
      <c r="J11" s="48"/>
      <c r="K11" s="101"/>
      <c r="L11" s="101"/>
      <c r="M11" s="101"/>
      <c r="N11" s="101"/>
      <c r="O11" s="101"/>
    </row>
    <row r="12" spans="1:16" x14ac:dyDescent="0.25">
      <c r="A12" s="23"/>
      <c r="B12" s="184" t="s">
        <v>141</v>
      </c>
      <c r="C12" s="185"/>
      <c r="D12" s="186"/>
      <c r="E12" s="196">
        <v>1300</v>
      </c>
      <c r="F12" s="161"/>
      <c r="G12" s="20"/>
      <c r="H12" s="72"/>
      <c r="I12" s="19"/>
      <c r="J12" s="48"/>
      <c r="K12" s="363" t="s">
        <v>362</v>
      </c>
      <c r="L12" s="363" t="s">
        <v>363</v>
      </c>
      <c r="M12" s="363" t="s">
        <v>364</v>
      </c>
      <c r="N12" s="101"/>
      <c r="O12" s="101"/>
    </row>
    <row r="13" spans="1:16" x14ac:dyDescent="0.25">
      <c r="A13" s="23"/>
      <c r="B13" s="190" t="s">
        <v>399</v>
      </c>
      <c r="C13" s="191"/>
      <c r="D13" s="192"/>
      <c r="E13" s="198">
        <v>900</v>
      </c>
      <c r="F13" s="161"/>
      <c r="G13" s="20"/>
      <c r="H13" s="72"/>
      <c r="I13" s="19"/>
      <c r="J13" s="48"/>
      <c r="K13" s="357" t="s">
        <v>366</v>
      </c>
      <c r="L13" s="364">
        <v>2</v>
      </c>
      <c r="M13" s="357" t="s">
        <v>367</v>
      </c>
      <c r="N13" s="101"/>
      <c r="O13" s="101"/>
    </row>
    <row r="14" spans="1:16" x14ac:dyDescent="0.25">
      <c r="A14" s="23"/>
      <c r="B14" s="72"/>
      <c r="C14" s="72"/>
      <c r="D14" s="72"/>
      <c r="E14" s="72"/>
      <c r="F14" s="72"/>
      <c r="G14" s="73"/>
      <c r="H14" s="72"/>
      <c r="I14" s="19"/>
      <c r="J14" s="48"/>
      <c r="K14" s="358" t="s">
        <v>368</v>
      </c>
      <c r="L14" s="364">
        <v>1.5</v>
      </c>
      <c r="M14" s="365" t="s">
        <v>365</v>
      </c>
      <c r="N14" s="101"/>
      <c r="O14" s="101"/>
    </row>
    <row r="15" spans="1:16" x14ac:dyDescent="0.25">
      <c r="A15" s="28" t="s">
        <v>2</v>
      </c>
      <c r="B15" s="72" t="s">
        <v>145</v>
      </c>
      <c r="C15" s="72"/>
      <c r="D15" s="72"/>
      <c r="E15" s="72"/>
      <c r="F15" s="72"/>
      <c r="G15" s="74"/>
      <c r="H15" s="72"/>
      <c r="I15" s="19"/>
      <c r="J15" s="48"/>
      <c r="K15" s="358" t="s">
        <v>298</v>
      </c>
      <c r="L15" s="364">
        <v>1</v>
      </c>
      <c r="M15" s="365" t="s">
        <v>365</v>
      </c>
      <c r="N15" s="101"/>
      <c r="O15" s="101"/>
    </row>
    <row r="16" spans="1:16" ht="15.75" thickBot="1" x14ac:dyDescent="0.3">
      <c r="A16" s="9">
        <f>INDEX('Point Grid'!$C$8:$I$32,MATCH($A$1,'Point Grid'!$A$8:$A$32,0),MATCH(A15,'Point Grid'!$C$7:$I$7,0))</f>
        <v>0.5</v>
      </c>
      <c r="B16" s="72"/>
      <c r="C16" s="72"/>
      <c r="D16" s="72"/>
      <c r="E16" s="72"/>
      <c r="F16" s="72"/>
      <c r="G16" s="74"/>
      <c r="H16" s="72"/>
      <c r="I16" s="19"/>
      <c r="J16" s="48"/>
      <c r="K16" s="359" t="s">
        <v>369</v>
      </c>
      <c r="L16" s="366">
        <v>0.7</v>
      </c>
      <c r="M16" s="367" t="s">
        <v>365</v>
      </c>
      <c r="N16" s="101"/>
      <c r="O16" s="101"/>
    </row>
    <row r="17" spans="1:10" ht="15.75" thickBot="1" x14ac:dyDescent="0.3">
      <c r="A17" s="5"/>
      <c r="B17" s="72"/>
      <c r="C17" s="72"/>
      <c r="D17" s="72"/>
      <c r="E17" s="72"/>
      <c r="F17" s="72"/>
      <c r="G17" s="74"/>
      <c r="H17" s="72"/>
      <c r="I17" s="19"/>
      <c r="J17" s="48"/>
    </row>
    <row r="18" spans="1:10" x14ac:dyDescent="0.25">
      <c r="A18" s="23"/>
      <c r="B18" s="72"/>
      <c r="C18" s="72"/>
      <c r="D18" s="72"/>
      <c r="E18" s="72"/>
      <c r="F18" s="72"/>
      <c r="G18" s="74"/>
      <c r="H18" s="72"/>
      <c r="I18" s="19"/>
      <c r="J18" s="48"/>
    </row>
    <row r="19" spans="1:10" x14ac:dyDescent="0.25">
      <c r="A19" s="28" t="s">
        <v>3</v>
      </c>
      <c r="B19" s="72" t="s">
        <v>146</v>
      </c>
      <c r="C19" s="72"/>
      <c r="D19" s="72"/>
      <c r="E19" s="72"/>
      <c r="F19" s="72"/>
      <c r="G19" s="74"/>
      <c r="H19" s="72"/>
      <c r="I19" s="19"/>
      <c r="J19" s="48"/>
    </row>
    <row r="20" spans="1:10" ht="15.75" thickBot="1" x14ac:dyDescent="0.3">
      <c r="A20" s="9">
        <f>INDEX('Point Grid'!$C$8:$I$32,MATCH($A$1,'Point Grid'!$A$8:$A$32,0),MATCH(A19,'Point Grid'!$C$7:$I$7,0))</f>
        <v>0.5</v>
      </c>
      <c r="B20" s="72"/>
      <c r="C20" s="72"/>
      <c r="D20" s="72"/>
      <c r="E20" s="72"/>
      <c r="F20" s="72"/>
      <c r="G20" s="72"/>
      <c r="H20" s="72"/>
      <c r="I20" s="19"/>
      <c r="J20" s="48"/>
    </row>
    <row r="21" spans="1:10" ht="15.75" thickBot="1" x14ac:dyDescent="0.3">
      <c r="A21" s="5"/>
      <c r="B21" s="72"/>
      <c r="C21" s="72"/>
      <c r="D21" s="72"/>
      <c r="E21" s="72"/>
      <c r="F21" s="72"/>
      <c r="G21" s="72"/>
      <c r="H21" s="72"/>
      <c r="I21" s="19"/>
      <c r="J21" s="48"/>
    </row>
    <row r="22" spans="1:10" ht="15.75" thickBot="1" x14ac:dyDescent="0.3">
      <c r="A22" s="31"/>
      <c r="B22" s="53"/>
      <c r="C22" s="53"/>
      <c r="D22" s="53"/>
      <c r="E22" s="53"/>
      <c r="F22" s="53"/>
      <c r="G22" s="53"/>
      <c r="H22" s="53"/>
      <c r="I22" s="59"/>
      <c r="J22" s="48"/>
    </row>
    <row r="23" spans="1:10" x14ac:dyDescent="0.25">
      <c r="B23" s="52"/>
      <c r="C23" s="52"/>
      <c r="D23" s="52"/>
      <c r="E23" s="52"/>
      <c r="F23" s="52"/>
      <c r="G23" s="52"/>
      <c r="H23" s="52"/>
      <c r="I23" s="52"/>
      <c r="J23" s="48"/>
    </row>
    <row r="24" spans="1:10" x14ac:dyDescent="0.25">
      <c r="B24" s="52"/>
      <c r="C24" s="52"/>
      <c r="D24" s="52"/>
      <c r="E24" s="52"/>
      <c r="F24" s="52"/>
      <c r="G24" s="52"/>
      <c r="H24" s="52"/>
      <c r="I24" s="52"/>
      <c r="J24" s="48"/>
    </row>
    <row r="25" spans="1:10" x14ac:dyDescent="0.25">
      <c r="B25" s="52"/>
      <c r="C25" s="52"/>
      <c r="D25" s="52"/>
      <c r="E25" s="52"/>
      <c r="F25" s="52"/>
      <c r="G25" s="52"/>
      <c r="H25" s="52"/>
      <c r="I25" s="52"/>
      <c r="J25" s="48"/>
    </row>
    <row r="26" spans="1:10" x14ac:dyDescent="0.25">
      <c r="B26" s="52"/>
      <c r="C26" s="52"/>
      <c r="D26" s="52"/>
      <c r="E26" s="52"/>
      <c r="F26" s="52"/>
      <c r="G26" s="52"/>
      <c r="H26" s="52"/>
      <c r="I26" s="52"/>
      <c r="J26" s="48"/>
    </row>
    <row r="27" spans="1:10" x14ac:dyDescent="0.25">
      <c r="B27" s="52"/>
      <c r="C27" s="52"/>
      <c r="D27" s="52"/>
      <c r="E27" s="52"/>
      <c r="F27" s="52"/>
      <c r="G27" s="52"/>
      <c r="H27" s="52"/>
      <c r="I27" s="52"/>
      <c r="J27" s="48"/>
    </row>
    <row r="28" spans="1:10" x14ac:dyDescent="0.25">
      <c r="B28" s="52"/>
      <c r="C28" s="52"/>
      <c r="D28" s="52"/>
      <c r="E28" s="52"/>
      <c r="F28" s="52"/>
      <c r="G28" s="52"/>
      <c r="H28" s="52"/>
      <c r="I28" s="52"/>
      <c r="J28" s="48"/>
    </row>
    <row r="29" spans="1:10" x14ac:dyDescent="0.25">
      <c r="B29" s="52"/>
      <c r="C29" s="52"/>
      <c r="D29" s="52"/>
      <c r="E29" s="52"/>
      <c r="F29" s="52"/>
      <c r="G29" s="52"/>
      <c r="H29" s="52"/>
      <c r="I29" s="52"/>
      <c r="J29" s="48"/>
    </row>
    <row r="30" spans="1:10" x14ac:dyDescent="0.25">
      <c r="B30" s="52"/>
      <c r="C30" s="52"/>
      <c r="D30" s="52"/>
      <c r="E30" s="52"/>
      <c r="F30" s="52"/>
      <c r="G30" s="52"/>
      <c r="H30" s="52"/>
      <c r="I30" s="52"/>
      <c r="J30" s="48"/>
    </row>
    <row r="31" spans="1:10" x14ac:dyDescent="0.25">
      <c r="B31" s="52"/>
      <c r="C31" s="52"/>
      <c r="D31" s="52"/>
      <c r="E31" s="52"/>
      <c r="F31" s="52"/>
      <c r="G31" s="52"/>
      <c r="H31" s="52"/>
      <c r="I31" s="52"/>
      <c r="J31" s="48"/>
    </row>
    <row r="32" spans="1:10" x14ac:dyDescent="0.25">
      <c r="B32" s="52"/>
      <c r="C32" s="52"/>
      <c r="D32" s="52"/>
      <c r="E32" s="52"/>
      <c r="F32" s="52"/>
      <c r="G32" s="52"/>
      <c r="H32" s="52"/>
      <c r="I32" s="52"/>
      <c r="J32" s="48"/>
    </row>
    <row r="33" spans="2:10" x14ac:dyDescent="0.25">
      <c r="B33" s="52"/>
      <c r="C33" s="52"/>
      <c r="D33" s="52"/>
      <c r="E33" s="52"/>
      <c r="F33" s="52"/>
      <c r="G33" s="52"/>
      <c r="H33" s="52"/>
      <c r="I33" s="52"/>
      <c r="J33" s="48"/>
    </row>
    <row r="34" spans="2:10" x14ac:dyDescent="0.25">
      <c r="B34" s="52"/>
      <c r="C34" s="52"/>
      <c r="D34" s="52"/>
      <c r="E34" s="52"/>
      <c r="F34" s="52"/>
      <c r="G34" s="52"/>
      <c r="H34" s="52"/>
      <c r="I34" s="52"/>
      <c r="J34" s="48"/>
    </row>
    <row r="35" spans="2:10" x14ac:dyDescent="0.25">
      <c r="B35" s="52"/>
      <c r="C35" s="52"/>
      <c r="D35" s="52"/>
      <c r="E35" s="52"/>
      <c r="F35" s="52"/>
      <c r="G35" s="52"/>
      <c r="H35" s="52"/>
      <c r="I35" s="52"/>
      <c r="J35" s="48"/>
    </row>
    <row r="36" spans="2:10" x14ac:dyDescent="0.25">
      <c r="B36" s="52"/>
      <c r="C36" s="52"/>
      <c r="D36" s="52"/>
      <c r="E36" s="52"/>
      <c r="F36" s="52"/>
      <c r="G36" s="52"/>
      <c r="H36" s="52"/>
      <c r="I36" s="52"/>
      <c r="J36" s="48"/>
    </row>
    <row r="37" spans="2:10" x14ac:dyDescent="0.25">
      <c r="B37" s="52"/>
      <c r="C37" s="52"/>
      <c r="D37" s="52"/>
      <c r="E37" s="52"/>
      <c r="F37" s="52"/>
      <c r="G37" s="52"/>
      <c r="H37" s="52"/>
      <c r="I37" s="52"/>
      <c r="J37" s="48"/>
    </row>
    <row r="38" spans="2:10" x14ac:dyDescent="0.25">
      <c r="B38" s="52"/>
      <c r="C38" s="52"/>
      <c r="D38" s="52"/>
      <c r="E38" s="52"/>
      <c r="F38" s="52"/>
      <c r="G38" s="52"/>
      <c r="H38" s="52"/>
      <c r="I38" s="52"/>
      <c r="J38" s="48"/>
    </row>
    <row r="39" spans="2:10" x14ac:dyDescent="0.25">
      <c r="B39" s="52"/>
      <c r="C39" s="52"/>
      <c r="D39" s="52"/>
      <c r="E39" s="52"/>
      <c r="F39" s="52"/>
      <c r="G39" s="52"/>
      <c r="H39" s="52"/>
      <c r="I39" s="52"/>
      <c r="J39" s="48"/>
    </row>
    <row r="40" spans="2:10" x14ac:dyDescent="0.25">
      <c r="B40" s="52"/>
      <c r="C40" s="52"/>
      <c r="D40" s="52"/>
      <c r="E40" s="52"/>
      <c r="F40" s="52"/>
      <c r="G40" s="52"/>
      <c r="H40" s="52"/>
      <c r="I40" s="52"/>
      <c r="J40" s="48"/>
    </row>
    <row r="41" spans="2:10" x14ac:dyDescent="0.25">
      <c r="B41" s="52"/>
      <c r="C41" s="52"/>
      <c r="D41" s="52"/>
      <c r="E41" s="52"/>
      <c r="F41" s="52"/>
      <c r="G41" s="52"/>
      <c r="H41" s="52"/>
      <c r="I41" s="52"/>
      <c r="J41" s="48"/>
    </row>
    <row r="42" spans="2:10" x14ac:dyDescent="0.25">
      <c r="B42" s="52"/>
      <c r="C42" s="52"/>
      <c r="D42" s="52"/>
      <c r="E42" s="52"/>
      <c r="F42" s="52"/>
      <c r="G42" s="52"/>
      <c r="H42" s="52"/>
      <c r="I42" s="52"/>
      <c r="J42" s="48"/>
    </row>
    <row r="43" spans="2:10" x14ac:dyDescent="0.25">
      <c r="B43" s="52"/>
      <c r="C43" s="52"/>
      <c r="D43" s="52"/>
      <c r="E43" s="52"/>
      <c r="F43" s="52"/>
      <c r="G43" s="52"/>
      <c r="H43" s="52"/>
      <c r="I43" s="52"/>
      <c r="J43" s="48"/>
    </row>
    <row r="44" spans="2:10" x14ac:dyDescent="0.25">
      <c r="B44" s="52"/>
      <c r="C44" s="52"/>
      <c r="D44" s="52"/>
      <c r="E44" s="52"/>
      <c r="F44" s="52"/>
      <c r="G44" s="52"/>
      <c r="H44" s="52"/>
      <c r="I44" s="52"/>
      <c r="J44" s="48"/>
    </row>
    <row r="45" spans="2:10" x14ac:dyDescent="0.25">
      <c r="B45" s="52"/>
      <c r="C45" s="52"/>
      <c r="D45" s="52"/>
      <c r="E45" s="52"/>
      <c r="F45" s="52"/>
      <c r="G45" s="52"/>
      <c r="H45" s="52"/>
      <c r="I45" s="52"/>
      <c r="J45" s="48"/>
    </row>
    <row r="46" spans="2:10" x14ac:dyDescent="0.25">
      <c r="B46" s="52"/>
      <c r="C46" s="52"/>
      <c r="D46" s="52"/>
      <c r="E46" s="52"/>
      <c r="F46" s="52"/>
      <c r="G46" s="52"/>
      <c r="H46" s="52"/>
      <c r="I46" s="52"/>
      <c r="J46" s="48"/>
    </row>
    <row r="47" spans="2:10" x14ac:dyDescent="0.25">
      <c r="B47" s="52"/>
      <c r="C47" s="52"/>
      <c r="D47" s="52"/>
      <c r="E47" s="52"/>
      <c r="F47" s="52"/>
      <c r="G47" s="52"/>
      <c r="H47" s="52"/>
      <c r="I47" s="52"/>
      <c r="J47" s="48"/>
    </row>
    <row r="48" spans="2:10" x14ac:dyDescent="0.25">
      <c r="B48" s="52"/>
      <c r="C48" s="52"/>
      <c r="D48" s="52"/>
      <c r="E48" s="52"/>
      <c r="F48" s="52"/>
      <c r="G48" s="52"/>
      <c r="H48" s="52"/>
      <c r="I48" s="52"/>
      <c r="J48" s="48"/>
    </row>
    <row r="49" spans="2:10" x14ac:dyDescent="0.25">
      <c r="B49" s="52"/>
      <c r="C49" s="52"/>
      <c r="D49" s="52"/>
      <c r="E49" s="52"/>
      <c r="F49" s="52"/>
      <c r="G49" s="52"/>
      <c r="H49" s="52"/>
      <c r="I49" s="52"/>
      <c r="J49" s="48"/>
    </row>
    <row r="50" spans="2:10" x14ac:dyDescent="0.25">
      <c r="B50" s="52"/>
      <c r="C50" s="52"/>
      <c r="D50" s="52"/>
      <c r="E50" s="52"/>
      <c r="F50" s="52"/>
      <c r="G50" s="52"/>
      <c r="H50" s="52"/>
      <c r="I50" s="52"/>
      <c r="J50" s="48"/>
    </row>
    <row r="51" spans="2:10" x14ac:dyDescent="0.25">
      <c r="B51" s="52"/>
      <c r="C51" s="52"/>
      <c r="D51" s="52"/>
      <c r="E51" s="52"/>
      <c r="F51" s="52"/>
      <c r="G51" s="52"/>
      <c r="H51" s="52"/>
      <c r="I51" s="52"/>
      <c r="J51" s="48"/>
    </row>
    <row r="52" spans="2:10" x14ac:dyDescent="0.25">
      <c r="B52" s="52"/>
      <c r="C52" s="52"/>
      <c r="D52" s="52"/>
      <c r="E52" s="52"/>
      <c r="F52" s="52"/>
      <c r="G52" s="52"/>
      <c r="H52" s="52"/>
      <c r="I52" s="52"/>
      <c r="J52" s="48"/>
    </row>
    <row r="53" spans="2:10" x14ac:dyDescent="0.25">
      <c r="B53" s="52"/>
      <c r="C53" s="52"/>
      <c r="D53" s="52"/>
      <c r="E53" s="52"/>
      <c r="F53" s="52"/>
      <c r="G53" s="52"/>
      <c r="H53" s="52"/>
      <c r="I53" s="52"/>
      <c r="J53" s="48"/>
    </row>
    <row r="54" spans="2:10" x14ac:dyDescent="0.25">
      <c r="B54" s="52"/>
      <c r="C54" s="52"/>
      <c r="D54" s="52"/>
      <c r="E54" s="52"/>
      <c r="F54" s="52"/>
      <c r="G54" s="52"/>
      <c r="H54" s="52"/>
      <c r="I54" s="52"/>
      <c r="J54" s="48"/>
    </row>
    <row r="55" spans="2:10" x14ac:dyDescent="0.25">
      <c r="B55" s="52"/>
      <c r="C55" s="52"/>
      <c r="D55" s="52"/>
      <c r="E55" s="52"/>
      <c r="F55" s="52"/>
      <c r="G55" s="52"/>
      <c r="H55" s="52"/>
      <c r="I55" s="52"/>
      <c r="J55" s="48"/>
    </row>
    <row r="56" spans="2:10" x14ac:dyDescent="0.25">
      <c r="B56" s="52"/>
      <c r="C56" s="52"/>
      <c r="D56" s="52"/>
      <c r="E56" s="52"/>
      <c r="F56" s="52"/>
      <c r="G56" s="52"/>
      <c r="H56" s="52"/>
      <c r="I56" s="52"/>
      <c r="J56" s="48"/>
    </row>
    <row r="57" spans="2:10" x14ac:dyDescent="0.25">
      <c r="B57" s="52"/>
      <c r="C57" s="52"/>
      <c r="D57" s="52"/>
      <c r="E57" s="52"/>
      <c r="F57" s="52"/>
      <c r="G57" s="52"/>
      <c r="H57" s="52"/>
      <c r="I57" s="52"/>
      <c r="J57" s="48"/>
    </row>
    <row r="58" spans="2:10" x14ac:dyDescent="0.25">
      <c r="B58" s="52"/>
      <c r="C58" s="52"/>
      <c r="D58" s="52"/>
      <c r="E58" s="52"/>
      <c r="F58" s="52"/>
      <c r="G58" s="52"/>
      <c r="H58" s="52"/>
      <c r="I58" s="52"/>
      <c r="J58" s="48"/>
    </row>
    <row r="59" spans="2:10" x14ac:dyDescent="0.25">
      <c r="B59" s="52"/>
      <c r="C59" s="52"/>
      <c r="D59" s="52"/>
      <c r="E59" s="52"/>
      <c r="F59" s="52"/>
      <c r="G59" s="52"/>
      <c r="H59" s="52"/>
      <c r="I59" s="52"/>
      <c r="J59" s="48"/>
    </row>
    <row r="60" spans="2:10" x14ac:dyDescent="0.25">
      <c r="B60" s="52"/>
      <c r="C60" s="52"/>
      <c r="D60" s="52"/>
      <c r="E60" s="52"/>
      <c r="F60" s="52"/>
      <c r="G60" s="52"/>
      <c r="H60" s="52"/>
      <c r="I60" s="52"/>
      <c r="J60" s="48"/>
    </row>
    <row r="61" spans="2:10" x14ac:dyDescent="0.25">
      <c r="B61" s="52"/>
      <c r="C61" s="52"/>
      <c r="D61" s="52"/>
      <c r="E61" s="52"/>
      <c r="F61" s="52"/>
      <c r="G61" s="52"/>
      <c r="H61" s="52"/>
      <c r="I61" s="52"/>
      <c r="J61" s="48"/>
    </row>
    <row r="62" spans="2:10" x14ac:dyDescent="0.25">
      <c r="B62" s="52"/>
      <c r="C62" s="52"/>
      <c r="D62" s="52"/>
      <c r="E62" s="52"/>
      <c r="F62" s="52"/>
      <c r="G62" s="52"/>
      <c r="H62" s="52"/>
      <c r="I62" s="52"/>
      <c r="J62" s="48"/>
    </row>
    <row r="63" spans="2:10" x14ac:dyDescent="0.25">
      <c r="B63" s="52"/>
      <c r="C63" s="52"/>
      <c r="D63" s="52"/>
      <c r="E63" s="52"/>
      <c r="F63" s="52"/>
      <c r="G63" s="52"/>
      <c r="H63" s="52"/>
      <c r="I63" s="52"/>
      <c r="J63" s="48"/>
    </row>
    <row r="64" spans="2:10" x14ac:dyDescent="0.25">
      <c r="B64" s="35"/>
      <c r="C64" s="35"/>
      <c r="D64" s="35"/>
      <c r="E64" s="35"/>
      <c r="F64" s="35"/>
      <c r="G64" s="35"/>
      <c r="H64" s="35"/>
      <c r="I64" s="35"/>
    </row>
    <row r="65" spans="2:9" x14ac:dyDescent="0.25">
      <c r="B65" s="35"/>
      <c r="C65" s="35"/>
      <c r="D65" s="35"/>
      <c r="E65" s="35"/>
      <c r="F65" s="35"/>
      <c r="G65" s="35"/>
      <c r="H65" s="35"/>
      <c r="I65" s="35"/>
    </row>
    <row r="66" spans="2:9" x14ac:dyDescent="0.25">
      <c r="B66" s="35"/>
      <c r="C66" s="35"/>
      <c r="D66" s="35"/>
      <c r="E66" s="35"/>
      <c r="F66" s="35"/>
      <c r="G66" s="35"/>
      <c r="H66" s="35"/>
      <c r="I66" s="35"/>
    </row>
    <row r="67" spans="2:9" x14ac:dyDescent="0.25">
      <c r="B67" s="35"/>
      <c r="C67" s="35"/>
      <c r="D67" s="35"/>
      <c r="E67" s="35"/>
      <c r="F67" s="35"/>
      <c r="G67" s="35"/>
      <c r="H67" s="35"/>
      <c r="I67" s="35"/>
    </row>
    <row r="68" spans="2:9" x14ac:dyDescent="0.25">
      <c r="B68" s="35"/>
      <c r="C68" s="35"/>
      <c r="D68" s="35"/>
      <c r="E68" s="35"/>
      <c r="F68" s="35"/>
      <c r="G68" s="35"/>
      <c r="H68" s="35"/>
      <c r="I68" s="35"/>
    </row>
    <row r="69" spans="2:9" x14ac:dyDescent="0.25">
      <c r="B69" s="35"/>
      <c r="C69" s="35"/>
      <c r="D69" s="35"/>
      <c r="E69" s="35"/>
      <c r="F69" s="35"/>
      <c r="G69" s="35"/>
      <c r="H69" s="35"/>
      <c r="I69" s="35"/>
    </row>
    <row r="70" spans="2:9" x14ac:dyDescent="0.25">
      <c r="B70" s="35"/>
      <c r="C70" s="35"/>
      <c r="D70" s="35"/>
      <c r="E70" s="35"/>
      <c r="F70" s="35"/>
      <c r="G70" s="35"/>
      <c r="H70" s="35"/>
      <c r="I70" s="35"/>
    </row>
    <row r="71" spans="2:9" x14ac:dyDescent="0.25">
      <c r="B71" s="35"/>
      <c r="C71" s="35"/>
      <c r="D71" s="35"/>
      <c r="E71" s="35"/>
      <c r="F71" s="35"/>
      <c r="G71" s="35"/>
      <c r="H71" s="35"/>
      <c r="I71" s="35"/>
    </row>
    <row r="72" spans="2:9" x14ac:dyDescent="0.25">
      <c r="B72" s="35"/>
      <c r="C72" s="35"/>
      <c r="D72" s="35"/>
      <c r="E72" s="35"/>
      <c r="F72" s="35"/>
      <c r="G72" s="35"/>
      <c r="H72" s="35"/>
      <c r="I72" s="35"/>
    </row>
    <row r="73" spans="2:9" x14ac:dyDescent="0.25">
      <c r="B73" s="35"/>
      <c r="C73" s="35"/>
      <c r="D73" s="35"/>
      <c r="E73" s="35"/>
      <c r="F73" s="35"/>
      <c r="G73" s="35"/>
      <c r="H73" s="35"/>
      <c r="I73" s="35"/>
    </row>
    <row r="74" spans="2:9" x14ac:dyDescent="0.25">
      <c r="B74" s="35"/>
      <c r="C74" s="35"/>
      <c r="D74" s="35"/>
      <c r="E74" s="35"/>
      <c r="F74" s="35"/>
      <c r="G74" s="35"/>
      <c r="H74" s="35"/>
      <c r="I74" s="35"/>
    </row>
    <row r="75" spans="2:9" x14ac:dyDescent="0.25">
      <c r="B75" s="35"/>
      <c r="C75" s="35"/>
      <c r="D75" s="35"/>
      <c r="E75" s="35"/>
      <c r="F75" s="35"/>
      <c r="G75" s="35"/>
      <c r="H75" s="35"/>
      <c r="I75" s="35"/>
    </row>
    <row r="76" spans="2:9" x14ac:dyDescent="0.25">
      <c r="B76" s="35"/>
      <c r="C76" s="35"/>
      <c r="D76" s="35"/>
      <c r="E76" s="35"/>
      <c r="F76" s="35"/>
      <c r="G76" s="35"/>
      <c r="H76" s="35"/>
      <c r="I76" s="35"/>
    </row>
    <row r="77" spans="2:9" x14ac:dyDescent="0.25">
      <c r="B77" s="35"/>
      <c r="C77" s="35"/>
      <c r="D77" s="35"/>
      <c r="E77" s="35"/>
      <c r="F77" s="35"/>
      <c r="G77" s="35"/>
      <c r="H77" s="35"/>
      <c r="I77" s="35"/>
    </row>
    <row r="78" spans="2:9" x14ac:dyDescent="0.25">
      <c r="B78" s="35"/>
      <c r="C78" s="35"/>
      <c r="D78" s="35"/>
      <c r="E78" s="35"/>
      <c r="F78" s="35"/>
      <c r="G78" s="35"/>
      <c r="H78" s="35"/>
      <c r="I78" s="35"/>
    </row>
    <row r="79" spans="2:9" x14ac:dyDescent="0.25">
      <c r="B79" s="35"/>
      <c r="C79" s="35"/>
      <c r="D79" s="35"/>
      <c r="E79" s="35"/>
      <c r="F79" s="35"/>
      <c r="G79" s="35"/>
      <c r="H79" s="35"/>
      <c r="I79" s="35"/>
    </row>
    <row r="80" spans="2:9" x14ac:dyDescent="0.25">
      <c r="B80" s="35"/>
      <c r="C80" s="35"/>
      <c r="D80" s="35"/>
      <c r="E80" s="35"/>
      <c r="F80" s="35"/>
      <c r="G80" s="35"/>
      <c r="H80" s="35"/>
      <c r="I80" s="35"/>
    </row>
    <row r="81" spans="2:9" x14ac:dyDescent="0.25">
      <c r="B81" s="35"/>
      <c r="C81" s="35"/>
      <c r="D81" s="35"/>
      <c r="E81" s="35"/>
      <c r="F81" s="35"/>
      <c r="G81" s="35"/>
      <c r="H81" s="35"/>
      <c r="I81" s="35"/>
    </row>
    <row r="82" spans="2:9" x14ac:dyDescent="0.25">
      <c r="B82" s="35"/>
      <c r="C82" s="35"/>
      <c r="D82" s="35"/>
      <c r="E82" s="35"/>
      <c r="F82" s="35"/>
      <c r="G82" s="35"/>
      <c r="H82" s="35"/>
      <c r="I82" s="35"/>
    </row>
    <row r="83" spans="2:9" x14ac:dyDescent="0.25">
      <c r="B83" s="35"/>
      <c r="C83" s="35"/>
      <c r="D83" s="35"/>
      <c r="E83" s="35"/>
      <c r="F83" s="35"/>
      <c r="G83" s="35"/>
      <c r="H83" s="35"/>
      <c r="I83" s="35"/>
    </row>
    <row r="84" spans="2:9" x14ac:dyDescent="0.25">
      <c r="B84" s="35"/>
      <c r="C84" s="35"/>
      <c r="D84" s="35"/>
      <c r="E84" s="35"/>
      <c r="F84" s="35"/>
      <c r="G84" s="35"/>
      <c r="H84" s="35"/>
      <c r="I84" s="35"/>
    </row>
    <row r="85" spans="2:9" x14ac:dyDescent="0.25">
      <c r="B85" s="35"/>
      <c r="C85" s="35"/>
      <c r="D85" s="35"/>
      <c r="E85" s="35"/>
      <c r="F85" s="35"/>
      <c r="G85" s="35"/>
      <c r="H85" s="35"/>
      <c r="I85" s="35"/>
    </row>
    <row r="86" spans="2:9" x14ac:dyDescent="0.25">
      <c r="B86" s="35"/>
      <c r="C86" s="35"/>
      <c r="D86" s="35"/>
      <c r="E86" s="35"/>
      <c r="F86" s="35"/>
      <c r="G86" s="35"/>
      <c r="H86" s="35"/>
      <c r="I86" s="35"/>
    </row>
    <row r="87" spans="2:9" x14ac:dyDescent="0.25">
      <c r="B87" s="35"/>
      <c r="C87" s="35"/>
      <c r="D87" s="35"/>
      <c r="E87" s="35"/>
      <c r="F87" s="35"/>
      <c r="G87" s="35"/>
      <c r="H87" s="35"/>
      <c r="I87" s="35"/>
    </row>
  </sheetData>
  <mergeCells count="1">
    <mergeCell ref="H1:I1"/>
  </mergeCells>
  <conditionalFormatting sqref="B1">
    <cfRule type="cellIs" dxfId="35" priority="1" operator="equal">
      <formula>"Incomplete"</formula>
    </cfRule>
    <cfRule type="cellIs" dxfId="34" priority="2" operator="equal">
      <formula>"Flag for Review"</formula>
    </cfRule>
    <cfRule type="cellIs" dxfId="3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D86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5" width="11.85546875" style="22" customWidth="1"/>
    <col min="6" max="11" width="9.140625" style="22" customWidth="1"/>
    <col min="12" max="12" width="10.7109375" style="22" customWidth="1"/>
    <col min="13" max="16384" width="9.140625" style="22"/>
  </cols>
  <sheetData>
    <row r="1" spans="1:30" x14ac:dyDescent="0.25">
      <c r="A1" s="7">
        <v>16</v>
      </c>
      <c r="B1" s="33" t="s">
        <v>12</v>
      </c>
      <c r="C1" s="33"/>
      <c r="D1" s="33"/>
      <c r="E1" s="33"/>
      <c r="F1" s="21"/>
      <c r="G1" s="21"/>
      <c r="H1" s="30"/>
      <c r="I1" s="30"/>
      <c r="J1" s="641" t="s">
        <v>24</v>
      </c>
      <c r="K1" s="643"/>
      <c r="M1" s="1" t="s">
        <v>183</v>
      </c>
      <c r="N1" s="630" t="s">
        <v>409</v>
      </c>
    </row>
    <row r="2" spans="1:30" x14ac:dyDescent="0.25">
      <c r="A2" s="23"/>
      <c r="B2" s="20"/>
      <c r="C2" s="20"/>
      <c r="D2" s="20"/>
      <c r="E2" s="20"/>
      <c r="F2" s="20"/>
      <c r="G2" s="20"/>
      <c r="H2" s="30"/>
      <c r="I2" s="30"/>
      <c r="J2" s="30"/>
      <c r="K2" s="424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</row>
    <row r="3" spans="1:30" ht="18" x14ac:dyDescent="0.35">
      <c r="A3" s="8" t="s">
        <v>13</v>
      </c>
      <c r="B3" s="202" t="s">
        <v>938</v>
      </c>
      <c r="C3" s="202"/>
      <c r="D3" s="202"/>
      <c r="E3" s="202"/>
      <c r="F3" s="413"/>
      <c r="G3" s="413"/>
      <c r="H3" s="413"/>
      <c r="I3" s="413"/>
      <c r="J3" s="413"/>
      <c r="K3" s="425"/>
      <c r="L3" s="48"/>
      <c r="M3" s="355" t="s">
        <v>429</v>
      </c>
      <c r="N3" s="284">
        <f>O7</f>
        <v>2414</v>
      </c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AC3"/>
      <c r="AD3"/>
    </row>
    <row r="4" spans="1:30" ht="15" customHeight="1" thickBot="1" x14ac:dyDescent="0.3">
      <c r="A4" s="9">
        <f>INDEX('Point Grid'!B:B,MATCH($A$1,'Point Grid'!A:A,0))</f>
        <v>2</v>
      </c>
      <c r="B4" s="139"/>
      <c r="C4" s="139"/>
      <c r="D4" s="139"/>
      <c r="E4" s="139"/>
      <c r="F4" s="139"/>
      <c r="G4" s="139"/>
      <c r="H4" s="139"/>
      <c r="I4" s="139"/>
      <c r="J4" s="139"/>
      <c r="K4" s="426"/>
      <c r="L4" s="48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AC4"/>
      <c r="AD4"/>
    </row>
    <row r="5" spans="1:30" ht="15" customHeight="1" thickBot="1" x14ac:dyDescent="0.4">
      <c r="A5" s="5"/>
      <c r="B5" s="139"/>
      <c r="C5" s="139"/>
      <c r="D5" s="139"/>
      <c r="E5" s="139"/>
      <c r="F5" s="139"/>
      <c r="G5" s="139"/>
      <c r="H5" s="139"/>
      <c r="I5" s="139"/>
      <c r="J5" s="139"/>
      <c r="K5" s="426"/>
      <c r="L5" s="48"/>
      <c r="M5" s="257" t="s">
        <v>430</v>
      </c>
      <c r="N5" s="260" t="s">
        <v>205</v>
      </c>
      <c r="O5" s="290" t="s">
        <v>431</v>
      </c>
      <c r="P5" s="260"/>
      <c r="Q5" s="260"/>
      <c r="R5" s="260" t="s">
        <v>206</v>
      </c>
      <c r="S5" s="290" t="s">
        <v>432</v>
      </c>
      <c r="T5" s="260"/>
      <c r="U5" s="260"/>
      <c r="V5" s="403" t="s">
        <v>433</v>
      </c>
      <c r="W5" s="246"/>
      <c r="X5" s="246"/>
      <c r="AC5"/>
      <c r="AD5"/>
    </row>
    <row r="6" spans="1:30" ht="15" customHeight="1" x14ac:dyDescent="0.25">
      <c r="A6" s="38"/>
      <c r="B6" s="139"/>
      <c r="C6" s="139"/>
      <c r="D6" s="139"/>
      <c r="E6" s="139"/>
      <c r="F6" s="139"/>
      <c r="G6" s="139"/>
      <c r="H6" s="139"/>
      <c r="I6" s="139"/>
      <c r="J6" s="139"/>
      <c r="K6" s="426"/>
      <c r="L6" s="48"/>
      <c r="M6" s="246"/>
      <c r="N6" s="260" t="s">
        <v>205</v>
      </c>
      <c r="O6" s="246">
        <f>S15</f>
        <v>1098</v>
      </c>
      <c r="P6" s="246"/>
      <c r="Q6" s="246"/>
      <c r="R6" s="260" t="s">
        <v>206</v>
      </c>
      <c r="S6" s="246">
        <f>Q26</f>
        <v>1316</v>
      </c>
      <c r="T6" s="246"/>
      <c r="U6" s="246"/>
      <c r="V6" s="404" t="s">
        <v>434</v>
      </c>
      <c r="W6" s="246"/>
      <c r="X6" s="246"/>
      <c r="AC6"/>
      <c r="AD6"/>
    </row>
    <row r="7" spans="1:30" ht="15" customHeight="1" x14ac:dyDescent="0.25">
      <c r="A7" s="38"/>
      <c r="B7" s="412" t="s">
        <v>939</v>
      </c>
      <c r="C7" s="413"/>
      <c r="D7" s="413"/>
      <c r="E7" s="413"/>
      <c r="F7" s="413"/>
      <c r="G7" s="413"/>
      <c r="H7" s="413"/>
      <c r="I7" s="413"/>
      <c r="J7" s="139"/>
      <c r="K7" s="426"/>
      <c r="L7" s="48"/>
      <c r="M7" s="101"/>
      <c r="N7" s="260" t="s">
        <v>205</v>
      </c>
      <c r="O7" s="405">
        <f>O6+S6+0</f>
        <v>2414</v>
      </c>
      <c r="P7" s="648" t="s">
        <v>940</v>
      </c>
      <c r="Q7" s="101"/>
      <c r="R7" s="101"/>
      <c r="S7" s="101"/>
      <c r="T7" s="101"/>
      <c r="U7" s="101"/>
      <c r="V7" s="101"/>
      <c r="W7" s="101"/>
      <c r="X7" s="101"/>
      <c r="AC7"/>
      <c r="AD7"/>
    </row>
    <row r="8" spans="1:30" ht="15" customHeight="1" x14ac:dyDescent="0.25">
      <c r="A8" s="38"/>
      <c r="B8" s="139"/>
      <c r="C8" s="139"/>
      <c r="D8" s="139"/>
      <c r="E8" s="139"/>
      <c r="F8" s="139"/>
      <c r="G8" s="139"/>
      <c r="H8" s="139"/>
      <c r="I8" s="139"/>
      <c r="J8" s="139"/>
      <c r="K8" s="426"/>
      <c r="L8" s="48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AC8"/>
      <c r="AD8"/>
    </row>
    <row r="9" spans="1:30" ht="15" customHeight="1" x14ac:dyDescent="0.25">
      <c r="A9" s="38"/>
      <c r="B9" s="115" t="s">
        <v>435</v>
      </c>
      <c r="C9" s="116"/>
      <c r="D9" s="116"/>
      <c r="E9" s="116"/>
      <c r="F9" s="116"/>
      <c r="G9" s="117"/>
      <c r="H9" s="649" t="s">
        <v>436</v>
      </c>
      <c r="I9" s="649" t="s">
        <v>437</v>
      </c>
      <c r="J9" s="139"/>
      <c r="K9" s="426"/>
      <c r="L9" s="48"/>
      <c r="M9" s="256" t="s">
        <v>439</v>
      </c>
      <c r="N9" s="246"/>
      <c r="O9" s="246"/>
      <c r="P9" s="246"/>
      <c r="Q9" s="246"/>
      <c r="R9" s="246"/>
      <c r="S9" s="246"/>
      <c r="T9" s="246"/>
      <c r="U9" s="650" t="s">
        <v>436</v>
      </c>
      <c r="V9" s="246"/>
      <c r="W9" s="650" t="s">
        <v>437</v>
      </c>
      <c r="X9" s="651"/>
      <c r="AC9"/>
      <c r="AD9"/>
    </row>
    <row r="10" spans="1:30" ht="15" customHeight="1" x14ac:dyDescent="0.25">
      <c r="A10" s="38"/>
      <c r="B10" s="415"/>
      <c r="C10" s="120" t="s">
        <v>438</v>
      </c>
      <c r="D10" s="120"/>
      <c r="E10" s="120"/>
      <c r="F10" s="120"/>
      <c r="G10" s="416"/>
      <c r="H10" s="416">
        <v>15600</v>
      </c>
      <c r="I10" s="652">
        <v>0.01</v>
      </c>
      <c r="J10" s="139"/>
      <c r="K10" s="426"/>
      <c r="L10" s="48"/>
      <c r="M10" s="246"/>
      <c r="N10" s="246" t="s">
        <v>438</v>
      </c>
      <c r="O10" s="246"/>
      <c r="P10" s="246"/>
      <c r="Q10" s="246"/>
      <c r="R10" s="246"/>
      <c r="S10" s="246">
        <f>H10*I10</f>
        <v>156</v>
      </c>
      <c r="T10" s="260" t="s">
        <v>205</v>
      </c>
      <c r="U10" s="260">
        <f>H10</f>
        <v>15600</v>
      </c>
      <c r="V10" s="260" t="s">
        <v>224</v>
      </c>
      <c r="W10" s="653">
        <f>I10</f>
        <v>0.01</v>
      </c>
      <c r="X10" s="653"/>
      <c r="AC10"/>
      <c r="AD10"/>
    </row>
    <row r="11" spans="1:30" ht="15" customHeight="1" x14ac:dyDescent="0.25">
      <c r="A11" s="38"/>
      <c r="B11" s="415"/>
      <c r="C11" s="120" t="s">
        <v>440</v>
      </c>
      <c r="D11" s="120"/>
      <c r="E11" s="120"/>
      <c r="F11" s="120"/>
      <c r="G11" s="416"/>
      <c r="H11" s="416">
        <v>5100</v>
      </c>
      <c r="I11" s="652">
        <v>0.05</v>
      </c>
      <c r="J11" s="139"/>
      <c r="K11" s="426"/>
      <c r="L11" s="48"/>
      <c r="M11" s="246"/>
      <c r="N11" s="246" t="s">
        <v>440</v>
      </c>
      <c r="O11" s="246"/>
      <c r="P11" s="246"/>
      <c r="Q11" s="246"/>
      <c r="R11" s="246"/>
      <c r="S11" s="246">
        <f>H11*I11</f>
        <v>255</v>
      </c>
      <c r="T11" s="260" t="s">
        <v>205</v>
      </c>
      <c r="U11" s="260">
        <f>H11</f>
        <v>5100</v>
      </c>
      <c r="V11" s="260" t="s">
        <v>224</v>
      </c>
      <c r="W11" s="653">
        <f>I11</f>
        <v>0.05</v>
      </c>
      <c r="X11" s="653"/>
      <c r="AC11"/>
      <c r="AD11"/>
    </row>
    <row r="12" spans="1:30" ht="15" customHeight="1" x14ac:dyDescent="0.25">
      <c r="A12" s="38"/>
      <c r="B12" s="415"/>
      <c r="C12" s="120" t="s">
        <v>441</v>
      </c>
      <c r="D12" s="120"/>
      <c r="E12" s="120"/>
      <c r="F12" s="120"/>
      <c r="G12" s="416"/>
      <c r="H12" s="416">
        <v>0</v>
      </c>
      <c r="I12" s="652">
        <v>0.05</v>
      </c>
      <c r="J12" s="139"/>
      <c r="K12" s="426"/>
      <c r="L12" s="48"/>
      <c r="M12" s="246"/>
      <c r="N12" s="246" t="s">
        <v>441</v>
      </c>
      <c r="O12" s="246"/>
      <c r="P12" s="246"/>
      <c r="Q12" s="246"/>
      <c r="R12" s="246"/>
      <c r="S12" s="246">
        <f>H12*I12</f>
        <v>0</v>
      </c>
      <c r="T12" s="260" t="s">
        <v>205</v>
      </c>
      <c r="U12" s="260">
        <f>H12</f>
        <v>0</v>
      </c>
      <c r="V12" s="260" t="s">
        <v>224</v>
      </c>
      <c r="W12" s="653">
        <f>I12</f>
        <v>0.05</v>
      </c>
      <c r="X12" s="653"/>
      <c r="AC12"/>
      <c r="AD12"/>
    </row>
    <row r="13" spans="1:30" ht="15" customHeight="1" x14ac:dyDescent="0.25">
      <c r="A13" s="38"/>
      <c r="B13" s="415"/>
      <c r="C13" s="120" t="s">
        <v>442</v>
      </c>
      <c r="D13" s="120"/>
      <c r="E13" s="120"/>
      <c r="F13" s="120"/>
      <c r="G13" s="416"/>
      <c r="H13" s="416">
        <v>7500</v>
      </c>
      <c r="I13" s="652">
        <v>0.05</v>
      </c>
      <c r="J13" s="139"/>
      <c r="K13" s="426"/>
      <c r="L13" s="48"/>
      <c r="M13" s="246"/>
      <c r="N13" s="246" t="s">
        <v>442</v>
      </c>
      <c r="O13" s="246"/>
      <c r="P13" s="246"/>
      <c r="Q13" s="246"/>
      <c r="R13" s="246"/>
      <c r="S13" s="246">
        <f>H13*I13</f>
        <v>375</v>
      </c>
      <c r="T13" s="260" t="s">
        <v>205</v>
      </c>
      <c r="U13" s="260">
        <f>H13</f>
        <v>7500</v>
      </c>
      <c r="V13" s="260" t="s">
        <v>224</v>
      </c>
      <c r="W13" s="653">
        <f>I13</f>
        <v>0.05</v>
      </c>
      <c r="X13" s="653"/>
      <c r="AC13"/>
      <c r="AD13"/>
    </row>
    <row r="14" spans="1:30" ht="15" customHeight="1" x14ac:dyDescent="0.25">
      <c r="A14" s="23"/>
      <c r="B14" s="417"/>
      <c r="C14" s="418" t="s">
        <v>443</v>
      </c>
      <c r="D14" s="418"/>
      <c r="E14" s="418"/>
      <c r="F14" s="418"/>
      <c r="G14" s="419"/>
      <c r="H14" s="419">
        <v>6240</v>
      </c>
      <c r="I14" s="654">
        <v>0.05</v>
      </c>
      <c r="J14" s="139"/>
      <c r="K14" s="426"/>
      <c r="L14" s="246"/>
      <c r="M14" s="246"/>
      <c r="N14" s="246" t="s">
        <v>443</v>
      </c>
      <c r="O14" s="246"/>
      <c r="P14" s="246"/>
      <c r="Q14" s="246"/>
      <c r="R14" s="246"/>
      <c r="S14" s="246">
        <f>H14*I14</f>
        <v>312</v>
      </c>
      <c r="T14" s="260" t="s">
        <v>205</v>
      </c>
      <c r="U14" s="260">
        <f>H14</f>
        <v>6240</v>
      </c>
      <c r="V14" s="260" t="s">
        <v>224</v>
      </c>
      <c r="W14" s="653">
        <f>I14</f>
        <v>0.05</v>
      </c>
      <c r="X14" s="653"/>
      <c r="AC14"/>
      <c r="AD14"/>
    </row>
    <row r="15" spans="1:30" ht="15" customHeight="1" x14ac:dyDescent="0.25">
      <c r="A15" s="100"/>
      <c r="B15" s="420" t="s">
        <v>444</v>
      </c>
      <c r="C15" s="418"/>
      <c r="D15" s="418"/>
      <c r="E15" s="418"/>
      <c r="F15" s="418"/>
      <c r="G15" s="419"/>
      <c r="H15" s="655" t="s">
        <v>941</v>
      </c>
      <c r="I15" s="414"/>
      <c r="J15" s="139"/>
      <c r="K15" s="426"/>
      <c r="L15" s="101"/>
      <c r="M15" s="101"/>
      <c r="N15" s="101"/>
      <c r="O15" s="101"/>
      <c r="P15" s="101"/>
      <c r="Q15" s="101"/>
      <c r="R15" s="101"/>
      <c r="S15" s="408">
        <f>SUM(S10:S14)</f>
        <v>1098</v>
      </c>
      <c r="T15" s="288" t="s">
        <v>445</v>
      </c>
      <c r="U15" s="246"/>
      <c r="V15" s="246"/>
      <c r="W15" s="246"/>
      <c r="X15" s="246"/>
      <c r="AC15"/>
      <c r="AD15"/>
    </row>
    <row r="16" spans="1:30" ht="15" customHeight="1" x14ac:dyDescent="0.25">
      <c r="A16" s="100"/>
      <c r="B16" s="656" t="s">
        <v>942</v>
      </c>
      <c r="C16" s="120" t="s">
        <v>943</v>
      </c>
      <c r="D16" s="120"/>
      <c r="E16" s="120"/>
      <c r="F16" s="120"/>
      <c r="G16" s="416"/>
      <c r="H16" s="416">
        <v>2520</v>
      </c>
      <c r="I16" s="657" t="s">
        <v>446</v>
      </c>
      <c r="J16" s="139"/>
      <c r="K16" s="426"/>
      <c r="L16" s="101"/>
      <c r="M16" s="101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AC16"/>
      <c r="AD16"/>
    </row>
    <row r="17" spans="1:30" ht="15" customHeight="1" x14ac:dyDescent="0.25">
      <c r="A17" s="100"/>
      <c r="B17" s="658" t="s">
        <v>944</v>
      </c>
      <c r="C17" s="418" t="s">
        <v>945</v>
      </c>
      <c r="D17" s="418"/>
      <c r="E17" s="418"/>
      <c r="F17" s="418"/>
      <c r="G17" s="419"/>
      <c r="H17" s="419">
        <v>112</v>
      </c>
      <c r="I17" s="659" t="s">
        <v>446</v>
      </c>
      <c r="J17" s="139"/>
      <c r="K17" s="426"/>
      <c r="L17" s="101"/>
      <c r="M17" s="256" t="s">
        <v>447</v>
      </c>
      <c r="N17" s="246"/>
      <c r="O17" s="246"/>
      <c r="P17" s="246"/>
      <c r="Q17" s="246"/>
      <c r="R17" s="246"/>
      <c r="S17" s="246">
        <f>SUM(H16:H17)</f>
        <v>2632</v>
      </c>
      <c r="T17" s="246" t="s">
        <v>946</v>
      </c>
      <c r="U17" s="246"/>
      <c r="V17" s="246"/>
      <c r="W17" s="246"/>
      <c r="X17" s="246"/>
      <c r="AC17"/>
      <c r="AD17"/>
    </row>
    <row r="18" spans="1:30" ht="15" customHeight="1" x14ac:dyDescent="0.25">
      <c r="A18" s="100"/>
      <c r="B18" s="413"/>
      <c r="C18" s="413"/>
      <c r="D18" s="413"/>
      <c r="E18" s="413"/>
      <c r="F18" s="413"/>
      <c r="G18" s="413"/>
      <c r="H18" s="413"/>
      <c r="I18" s="413"/>
      <c r="J18" s="139"/>
      <c r="K18" s="426"/>
      <c r="L18" s="246"/>
      <c r="M18" s="246"/>
      <c r="N18" s="246"/>
      <c r="O18" s="246"/>
      <c r="P18" s="246"/>
      <c r="Q18" s="246"/>
      <c r="R18" s="246"/>
      <c r="S18" s="101"/>
      <c r="T18" s="240"/>
      <c r="U18" s="246"/>
      <c r="V18" s="246"/>
      <c r="W18" s="246"/>
      <c r="X18" s="246"/>
      <c r="AC18"/>
      <c r="AD18"/>
    </row>
    <row r="19" spans="1:30" ht="15" customHeight="1" x14ac:dyDescent="0.35">
      <c r="A19" s="100"/>
      <c r="B19" s="139" t="s">
        <v>947</v>
      </c>
      <c r="C19" s="139"/>
      <c r="D19" s="139"/>
      <c r="E19" s="139"/>
      <c r="F19" s="139"/>
      <c r="G19" s="139"/>
      <c r="H19" s="139"/>
      <c r="I19" s="139"/>
      <c r="J19" s="139"/>
      <c r="K19" s="426"/>
      <c r="L19" s="382"/>
      <c r="M19" s="246" t="s">
        <v>449</v>
      </c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AC19"/>
      <c r="AD19"/>
    </row>
    <row r="20" spans="1:30" ht="15" customHeight="1" x14ac:dyDescent="0.25">
      <c r="A20" s="100"/>
      <c r="B20" s="139" t="s">
        <v>948</v>
      </c>
      <c r="C20" s="139"/>
      <c r="D20" s="139"/>
      <c r="E20" s="139"/>
      <c r="F20" s="139"/>
      <c r="G20" s="139"/>
      <c r="H20" s="139"/>
      <c r="I20" s="139"/>
      <c r="J20" s="139"/>
      <c r="K20" s="42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AC20"/>
      <c r="AD20"/>
    </row>
    <row r="21" spans="1:30" ht="15" customHeight="1" x14ac:dyDescent="0.35">
      <c r="A21" s="100"/>
      <c r="B21" s="139"/>
      <c r="C21" s="139"/>
      <c r="D21" s="139"/>
      <c r="E21" s="139"/>
      <c r="F21" s="139"/>
      <c r="G21" s="139"/>
      <c r="H21" s="139"/>
      <c r="I21" s="139"/>
      <c r="J21" s="139"/>
      <c r="K21" s="426"/>
      <c r="L21" s="101"/>
      <c r="M21" s="246" t="s">
        <v>451</v>
      </c>
      <c r="N21" s="101"/>
      <c r="O21" s="101"/>
      <c r="P21" s="101"/>
      <c r="Q21" s="101"/>
      <c r="R21" s="101"/>
      <c r="S21" s="101"/>
      <c r="T21" s="101"/>
      <c r="U21" s="260" t="s">
        <v>205</v>
      </c>
      <c r="V21" s="243">
        <f>G26</f>
        <v>12300</v>
      </c>
      <c r="W21" s="101"/>
      <c r="X21" s="101"/>
      <c r="AC21"/>
      <c r="AD21"/>
    </row>
    <row r="22" spans="1:30" ht="15" customHeight="1" x14ac:dyDescent="0.25">
      <c r="A22" s="100"/>
      <c r="B22" s="421" t="s">
        <v>448</v>
      </c>
      <c r="C22" s="139"/>
      <c r="D22" s="139"/>
      <c r="E22" s="139"/>
      <c r="F22" s="139"/>
      <c r="G22" s="139"/>
      <c r="H22" s="413"/>
      <c r="I22" s="413"/>
      <c r="J22" s="139"/>
      <c r="K22" s="426"/>
      <c r="L22" s="246"/>
      <c r="M22" s="246" t="s">
        <v>453</v>
      </c>
      <c r="N22" s="246"/>
      <c r="O22" s="246"/>
      <c r="P22" s="246"/>
      <c r="Q22" s="246"/>
      <c r="R22" s="246"/>
      <c r="S22" s="246"/>
      <c r="T22" s="246"/>
      <c r="U22" s="260" t="s">
        <v>205</v>
      </c>
      <c r="V22" s="295">
        <f>S15+0.5*S17</f>
        <v>2414</v>
      </c>
      <c r="W22" s="410"/>
      <c r="X22" s="410"/>
      <c r="AC22"/>
      <c r="AD22"/>
    </row>
    <row r="23" spans="1:30" ht="15" customHeight="1" x14ac:dyDescent="0.25">
      <c r="A23" s="100"/>
      <c r="B23" s="139"/>
      <c r="C23" s="139"/>
      <c r="D23" s="139"/>
      <c r="E23" s="139"/>
      <c r="F23" s="139"/>
      <c r="G23" s="139"/>
      <c r="H23" s="413"/>
      <c r="I23" s="660"/>
      <c r="J23" s="139"/>
      <c r="K23" s="426"/>
      <c r="L23" s="48"/>
      <c r="M23" s="101"/>
      <c r="N23" s="101"/>
      <c r="O23" s="101"/>
      <c r="P23" s="101"/>
      <c r="Q23" s="101"/>
      <c r="R23" s="101"/>
      <c r="S23" s="246"/>
      <c r="T23" s="246"/>
      <c r="U23" s="246"/>
      <c r="V23" s="246"/>
      <c r="W23" s="246"/>
      <c r="X23" s="246"/>
      <c r="AC23"/>
      <c r="AD23"/>
    </row>
    <row r="24" spans="1:30" ht="15" customHeight="1" x14ac:dyDescent="0.35">
      <c r="A24" s="100"/>
      <c r="B24" s="422" t="s">
        <v>450</v>
      </c>
      <c r="C24" s="139"/>
      <c r="D24" s="139"/>
      <c r="E24" s="139"/>
      <c r="F24" s="139"/>
      <c r="G24" s="413"/>
      <c r="H24" s="413"/>
      <c r="I24" s="413"/>
      <c r="J24" s="139"/>
      <c r="K24" s="426"/>
      <c r="L24" s="48"/>
      <c r="M24" s="246" t="s">
        <v>454</v>
      </c>
      <c r="N24" s="411" t="str">
        <f>IF(V21&gt;V22,"is greater","less than or equal")</f>
        <v>is greater</v>
      </c>
      <c r="O24" s="411"/>
      <c r="P24" s="255" t="s">
        <v>185</v>
      </c>
      <c r="Q24" s="291" t="str">
        <f>IF(V21&gt;V22,"put 50% of ","put 100%")</f>
        <v xml:space="preserve">put 50% of </v>
      </c>
      <c r="R24" s="291"/>
      <c r="S24" s="244">
        <f>S17</f>
        <v>2632</v>
      </c>
      <c r="T24" s="246" t="s">
        <v>455</v>
      </c>
      <c r="U24" s="246"/>
      <c r="V24" s="246"/>
      <c r="W24" s="246"/>
      <c r="X24" s="246"/>
      <c r="AC24"/>
      <c r="AD24"/>
    </row>
    <row r="25" spans="1:30" ht="15" customHeight="1" x14ac:dyDescent="0.25">
      <c r="A25" s="100"/>
      <c r="B25" s="139"/>
      <c r="C25" s="139"/>
      <c r="D25" s="139"/>
      <c r="E25" s="139"/>
      <c r="F25" s="139"/>
      <c r="G25" s="139"/>
      <c r="H25" s="139"/>
      <c r="I25" s="139"/>
      <c r="J25" s="132"/>
      <c r="K25" s="426"/>
      <c r="L25" s="48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AC25"/>
      <c r="AD25"/>
    </row>
    <row r="26" spans="1:30" ht="15" customHeight="1" x14ac:dyDescent="0.35">
      <c r="A26" s="100"/>
      <c r="B26" s="423" t="s">
        <v>452</v>
      </c>
      <c r="C26" s="116"/>
      <c r="D26" s="116"/>
      <c r="E26" s="163"/>
      <c r="F26" s="116"/>
      <c r="G26" s="117">
        <v>12300</v>
      </c>
      <c r="H26" s="413"/>
      <c r="I26" s="413"/>
      <c r="J26" s="132"/>
      <c r="K26" s="426"/>
      <c r="L26" s="48"/>
      <c r="M26" s="246" t="s">
        <v>456</v>
      </c>
      <c r="N26" s="246"/>
      <c r="O26" s="246"/>
      <c r="P26" s="260" t="s">
        <v>205</v>
      </c>
      <c r="Q26" s="277">
        <f>IF(V21&gt;V22,0.5*S17,S17)</f>
        <v>1316</v>
      </c>
      <c r="R26" s="288" t="s">
        <v>457</v>
      </c>
      <c r="S26" s="101"/>
      <c r="T26" s="246"/>
      <c r="U26" s="246"/>
      <c r="V26" s="246"/>
      <c r="W26" s="246"/>
      <c r="X26" s="246"/>
      <c r="AC26"/>
      <c r="AD26"/>
    </row>
    <row r="27" spans="1:30" ht="15" customHeight="1" x14ac:dyDescent="0.25">
      <c r="A27" s="100"/>
      <c r="B27" s="413"/>
      <c r="C27" s="413"/>
      <c r="D27" s="413"/>
      <c r="E27" s="413"/>
      <c r="F27" s="413"/>
      <c r="G27" s="413"/>
      <c r="H27" s="413"/>
      <c r="I27" s="120"/>
      <c r="J27" s="120"/>
      <c r="K27" s="425"/>
      <c r="L27" s="48"/>
      <c r="AC27"/>
      <c r="AD27"/>
    </row>
    <row r="28" spans="1:30" ht="15" customHeight="1" thickBot="1" x14ac:dyDescent="0.3">
      <c r="A28" s="25"/>
      <c r="B28" s="49"/>
      <c r="C28" s="49"/>
      <c r="D28" s="49"/>
      <c r="E28" s="49"/>
      <c r="F28" s="49"/>
      <c r="G28" s="49"/>
      <c r="H28" s="49"/>
      <c r="I28" s="49"/>
      <c r="J28" s="49"/>
      <c r="K28" s="50"/>
      <c r="L28" s="48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AC28"/>
      <c r="AD28"/>
    </row>
    <row r="29" spans="1:30" x14ac:dyDescent="0.25">
      <c r="H29" s="48"/>
      <c r="I29" s="48"/>
      <c r="J29" s="48"/>
      <c r="K29" s="48"/>
      <c r="L29" s="48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AC29"/>
      <c r="AD29"/>
    </row>
    <row r="30" spans="1:30" x14ac:dyDescent="0.25">
      <c r="H30" s="48"/>
      <c r="I30" s="48"/>
      <c r="J30" s="48"/>
      <c r="K30" s="48"/>
      <c r="L30" s="48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AC30"/>
      <c r="AD30"/>
    </row>
    <row r="31" spans="1:30" x14ac:dyDescent="0.25">
      <c r="H31" s="48"/>
      <c r="I31" s="48"/>
      <c r="J31" s="48"/>
      <c r="K31" s="48"/>
      <c r="L31" s="48"/>
      <c r="AC31"/>
      <c r="AD31"/>
    </row>
    <row r="32" spans="1:30" x14ac:dyDescent="0.25">
      <c r="H32" s="101"/>
      <c r="I32" s="101"/>
      <c r="J32" s="101"/>
      <c r="K32" s="101"/>
      <c r="L32" s="48"/>
      <c r="AC32"/>
      <c r="AD32"/>
    </row>
    <row r="33" spans="1:30" x14ac:dyDescent="0.25">
      <c r="H33" s="101"/>
      <c r="I33" s="101"/>
      <c r="J33" s="101"/>
      <c r="K33" s="101"/>
      <c r="L33" s="48"/>
      <c r="AC33"/>
      <c r="AD33"/>
    </row>
    <row r="34" spans="1:30" x14ac:dyDescent="0.25">
      <c r="H34" s="101"/>
      <c r="I34" s="101"/>
      <c r="J34" s="101"/>
      <c r="K34" s="101"/>
      <c r="L34" s="48"/>
      <c r="AC34"/>
      <c r="AD34"/>
    </row>
    <row r="35" spans="1:30" x14ac:dyDescent="0.25">
      <c r="A35" s="243"/>
      <c r="B35" s="243"/>
      <c r="C35" s="243"/>
      <c r="D35" s="243"/>
      <c r="E35" s="243"/>
      <c r="F35"/>
      <c r="G35"/>
      <c r="H35"/>
      <c r="I35"/>
      <c r="J35"/>
      <c r="K35" s="243"/>
      <c r="L35" s="48"/>
      <c r="AC35"/>
      <c r="AD35"/>
    </row>
    <row r="36" spans="1:30" x14ac:dyDescent="0.25">
      <c r="A36" s="256"/>
      <c r="B36" s="101"/>
      <c r="C36" s="101"/>
      <c r="D36" s="101"/>
      <c r="E36" s="101"/>
      <c r="L36" s="48"/>
      <c r="AC36"/>
      <c r="AD36"/>
    </row>
    <row r="37" spans="1:30" x14ac:dyDescent="0.25">
      <c r="A37" s="238"/>
      <c r="B37" s="101"/>
      <c r="C37" s="101"/>
      <c r="D37" s="101"/>
      <c r="E37" s="101"/>
      <c r="L37" s="48"/>
      <c r="AC37"/>
      <c r="AD37"/>
    </row>
    <row r="38" spans="1:30" x14ac:dyDescent="0.25">
      <c r="A38" s="101"/>
      <c r="B38" s="101"/>
      <c r="C38" s="101"/>
      <c r="D38" s="101"/>
      <c r="E38" s="101"/>
      <c r="L38" s="48"/>
      <c r="AC38"/>
      <c r="AD38"/>
    </row>
    <row r="39" spans="1:30" x14ac:dyDescent="0.25">
      <c r="L39" s="48"/>
      <c r="AC39"/>
      <c r="AD39"/>
    </row>
    <row r="40" spans="1:30" x14ac:dyDescent="0.25">
      <c r="L40" s="48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6"/>
      <c r="Z40"/>
      <c r="AA40"/>
      <c r="AB40"/>
      <c r="AC40"/>
      <c r="AD40"/>
    </row>
    <row r="41" spans="1:30" x14ac:dyDescent="0.25">
      <c r="L41" s="48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/>
      <c r="AA41"/>
      <c r="AB41"/>
      <c r="AC41"/>
      <c r="AD41"/>
    </row>
    <row r="42" spans="1:30" x14ac:dyDescent="0.25">
      <c r="L42" s="48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Y42" s="336"/>
      <c r="Z42"/>
      <c r="AA42"/>
      <c r="AB42"/>
      <c r="AC42"/>
      <c r="AD42"/>
    </row>
    <row r="43" spans="1:30" x14ac:dyDescent="0.25">
      <c r="L43" s="101"/>
      <c r="M43" s="101"/>
      <c r="N43" s="101"/>
      <c r="O43" s="101"/>
      <c r="P43" s="336"/>
      <c r="Q43" s="336"/>
      <c r="R43" s="336"/>
      <c r="S43" s="336"/>
      <c r="T43" s="336"/>
      <c r="U43" s="336"/>
      <c r="V43" s="101"/>
      <c r="W43" s="101"/>
      <c r="X43" s="101"/>
      <c r="Y43" s="101"/>
      <c r="Z43" s="101"/>
      <c r="AA43" s="101"/>
      <c r="AB43" s="101"/>
      <c r="AC43" s="101"/>
      <c r="AD43"/>
    </row>
    <row r="44" spans="1:30" x14ac:dyDescent="0.25">
      <c r="L44" s="101"/>
      <c r="M44" s="101"/>
      <c r="N44" s="101"/>
      <c r="O44" s="101"/>
      <c r="P44" s="336"/>
      <c r="Q44" s="336"/>
      <c r="R44" s="336"/>
      <c r="S44" s="336"/>
      <c r="T44" s="336"/>
      <c r="U44" s="336"/>
      <c r="AC44" s="246"/>
      <c r="AD44"/>
    </row>
    <row r="45" spans="1:30" x14ac:dyDescent="0.25">
      <c r="L45" s="101"/>
      <c r="M45" s="101"/>
      <c r="N45" s="101"/>
      <c r="O45" s="101"/>
      <c r="P45" s="336"/>
      <c r="Q45" s="336"/>
      <c r="R45" s="336"/>
      <c r="S45" s="336"/>
      <c r="T45" s="336"/>
      <c r="U45" s="336"/>
      <c r="AC45" s="246"/>
      <c r="AD45"/>
    </row>
    <row r="46" spans="1:30" x14ac:dyDescent="0.25">
      <c r="L46" s="243"/>
      <c r="M46" s="243"/>
      <c r="N46" s="243"/>
      <c r="O46" s="243"/>
      <c r="P46" s="336"/>
      <c r="Q46" s="336"/>
      <c r="R46" s="336"/>
      <c r="S46" s="336"/>
      <c r="T46" s="336"/>
      <c r="U46" s="336"/>
      <c r="AC46" s="246"/>
      <c r="AD46"/>
    </row>
    <row r="47" spans="1:30" x14ac:dyDescent="0.25">
      <c r="M47" s="246"/>
      <c r="N47" s="246"/>
      <c r="O47" s="246"/>
      <c r="P47" s="336"/>
      <c r="Q47" s="336"/>
      <c r="R47" s="336"/>
      <c r="S47" s="336"/>
      <c r="T47" s="336"/>
      <c r="U47" s="336"/>
      <c r="AC47" s="246"/>
      <c r="AD47"/>
    </row>
    <row r="48" spans="1:30" x14ac:dyDescent="0.25">
      <c r="M48" s="101"/>
      <c r="N48" s="101"/>
      <c r="O48" s="246"/>
      <c r="P48" s="336"/>
      <c r="Q48" s="336"/>
      <c r="R48" s="336"/>
      <c r="S48" s="336"/>
      <c r="T48" s="336"/>
      <c r="U48" s="336"/>
      <c r="AC48" s="246"/>
      <c r="AD48"/>
    </row>
    <row r="49" spans="1:30" x14ac:dyDescent="0.25">
      <c r="M49" s="406"/>
      <c r="N49" s="406"/>
      <c r="O49" s="246"/>
      <c r="P49" s="336"/>
      <c r="Q49" s="336"/>
      <c r="R49" s="336"/>
      <c r="S49" s="336"/>
      <c r="T49" s="336"/>
      <c r="U49" s="336"/>
      <c r="AC49" s="246"/>
      <c r="AD49"/>
    </row>
    <row r="50" spans="1:30" x14ac:dyDescent="0.25">
      <c r="A50" s="256"/>
      <c r="B50" s="246"/>
      <c r="C50" s="246"/>
      <c r="D50" s="246"/>
      <c r="E50" s="246"/>
      <c r="M50" s="407"/>
      <c r="N50" s="407"/>
      <c r="O50" s="246"/>
      <c r="P50" s="336"/>
      <c r="Q50" s="336"/>
      <c r="R50" s="336"/>
      <c r="S50" s="336"/>
      <c r="T50" s="336"/>
      <c r="U50" s="336"/>
      <c r="AC50" s="246"/>
      <c r="AD50"/>
    </row>
    <row r="51" spans="1:30" x14ac:dyDescent="0.25">
      <c r="A51" s="246"/>
      <c r="B51" s="246"/>
      <c r="C51" s="246"/>
      <c r="D51" s="246"/>
      <c r="E51" s="246"/>
      <c r="M51" s="407"/>
      <c r="N51" s="407"/>
      <c r="O51" s="246"/>
      <c r="P51" s="336"/>
      <c r="Q51" s="336"/>
      <c r="R51" s="336"/>
      <c r="S51" s="336"/>
      <c r="T51" s="336"/>
      <c r="U51" s="336"/>
      <c r="AC51" s="246"/>
      <c r="AD51"/>
    </row>
    <row r="52" spans="1:30" x14ac:dyDescent="0.25">
      <c r="A52" s="246"/>
      <c r="B52" s="246"/>
      <c r="C52" s="246"/>
      <c r="D52" s="246"/>
      <c r="E52" s="246"/>
      <c r="M52" s="407"/>
      <c r="N52" s="407"/>
      <c r="O52" s="246"/>
      <c r="P52" s="336"/>
      <c r="Q52" s="336"/>
      <c r="R52" s="336"/>
      <c r="S52" s="336"/>
      <c r="T52" s="336"/>
      <c r="U52" s="336"/>
      <c r="AC52" s="246"/>
      <c r="AD52"/>
    </row>
    <row r="53" spans="1:30" x14ac:dyDescent="0.25">
      <c r="A53" s="246"/>
      <c r="B53" s="246"/>
      <c r="C53" s="246"/>
      <c r="D53" s="246"/>
      <c r="E53" s="246"/>
      <c r="M53" s="407"/>
      <c r="N53" s="407"/>
      <c r="O53" s="246"/>
      <c r="P53" s="336"/>
      <c r="Q53" s="336"/>
      <c r="R53" s="336"/>
      <c r="S53" s="336"/>
      <c r="T53" s="336"/>
      <c r="U53" s="336"/>
      <c r="AC53" s="246"/>
      <c r="AD53"/>
    </row>
    <row r="54" spans="1:30" x14ac:dyDescent="0.25">
      <c r="A54" s="246"/>
      <c r="B54" s="246"/>
      <c r="C54" s="246"/>
      <c r="D54" s="246"/>
      <c r="E54" s="246"/>
      <c r="M54" s="407"/>
      <c r="N54" s="407"/>
      <c r="O54" s="246"/>
      <c r="P54" s="336"/>
      <c r="Q54" s="336"/>
      <c r="R54" s="336"/>
      <c r="S54" s="336"/>
      <c r="T54" s="336"/>
      <c r="U54" s="336"/>
      <c r="AC54" s="246"/>
    </row>
    <row r="55" spans="1:30" x14ac:dyDescent="0.25">
      <c r="A55" s="246"/>
      <c r="B55" s="246"/>
      <c r="C55" s="246"/>
      <c r="D55" s="246"/>
      <c r="E55" s="246"/>
      <c r="M55" s="407"/>
      <c r="N55" s="407"/>
      <c r="O55" s="246"/>
      <c r="P55" s="336"/>
      <c r="Q55" s="336"/>
      <c r="R55" s="336"/>
      <c r="S55" s="336"/>
      <c r="T55" s="336"/>
      <c r="U55" s="336"/>
      <c r="AC55" s="246"/>
    </row>
    <row r="56" spans="1:30" x14ac:dyDescent="0.25">
      <c r="A56" s="246"/>
      <c r="B56" s="246"/>
      <c r="C56" s="246"/>
      <c r="D56" s="246"/>
      <c r="E56" s="246"/>
      <c r="M56" s="406"/>
      <c r="N56" s="406"/>
      <c r="O56" s="246"/>
      <c r="P56" s="336"/>
      <c r="Q56" s="336"/>
      <c r="R56" s="336"/>
      <c r="S56" s="336"/>
      <c r="T56" s="336"/>
      <c r="U56" s="336"/>
      <c r="AC56" s="246"/>
    </row>
    <row r="57" spans="1:30" x14ac:dyDescent="0.25">
      <c r="A57" s="101"/>
      <c r="B57" s="101"/>
      <c r="C57" s="101"/>
      <c r="D57" s="101"/>
      <c r="E57" s="101"/>
      <c r="M57" s="407"/>
      <c r="N57" s="407"/>
      <c r="O57" s="246"/>
      <c r="P57" s="336"/>
      <c r="Q57" s="336"/>
      <c r="R57" s="336"/>
      <c r="S57" s="336"/>
      <c r="T57" s="336"/>
      <c r="U57" s="336"/>
      <c r="AC57" s="246"/>
    </row>
    <row r="58" spans="1:30" x14ac:dyDescent="0.25">
      <c r="A58" s="101"/>
      <c r="B58" s="101"/>
      <c r="C58" s="101"/>
      <c r="D58" s="101"/>
      <c r="E58" s="101"/>
      <c r="M58" s="409"/>
      <c r="N58" s="409"/>
      <c r="O58" s="246"/>
      <c r="P58" s="336"/>
      <c r="Q58" s="336"/>
      <c r="R58" s="336"/>
      <c r="S58" s="336"/>
      <c r="T58" s="336"/>
      <c r="U58" s="336"/>
      <c r="AC58" s="246"/>
    </row>
    <row r="59" spans="1:30" x14ac:dyDescent="0.25">
      <c r="A59" s="101"/>
      <c r="B59" s="101"/>
      <c r="C59" s="101"/>
      <c r="D59" s="101"/>
      <c r="E59" s="101"/>
      <c r="M59" s="246"/>
      <c r="N59" s="246"/>
      <c r="O59" s="246"/>
      <c r="P59" s="336"/>
      <c r="Q59" s="336"/>
      <c r="R59" s="336"/>
      <c r="S59" s="336"/>
      <c r="T59" s="336"/>
      <c r="U59" s="336"/>
      <c r="AC59" s="246"/>
    </row>
    <row r="60" spans="1:30" x14ac:dyDescent="0.25">
      <c r="A60" s="101"/>
      <c r="B60" s="101"/>
      <c r="C60" s="101"/>
      <c r="D60" s="101"/>
      <c r="E60" s="101"/>
      <c r="M60" s="246"/>
      <c r="N60" s="246"/>
      <c r="O60" s="246"/>
      <c r="P60" s="336"/>
      <c r="Q60" s="336"/>
      <c r="R60" s="336"/>
      <c r="S60" s="336"/>
      <c r="T60" s="336"/>
      <c r="U60" s="336"/>
      <c r="AC60" s="246"/>
    </row>
    <row r="61" spans="1:30" x14ac:dyDescent="0.25">
      <c r="A61" s="101"/>
      <c r="B61" s="101"/>
      <c r="C61" s="101"/>
      <c r="D61" s="101"/>
      <c r="E61" s="101"/>
      <c r="M61" s="382"/>
      <c r="N61" s="382"/>
      <c r="O61" s="246"/>
      <c r="P61" s="336"/>
      <c r="Q61" s="336"/>
      <c r="R61" s="336"/>
      <c r="S61" s="336"/>
      <c r="T61" s="336"/>
      <c r="U61" s="336"/>
      <c r="AC61" s="246"/>
    </row>
    <row r="62" spans="1:30" x14ac:dyDescent="0.25">
      <c r="A62" s="101"/>
      <c r="B62" s="101"/>
      <c r="C62" s="101"/>
      <c r="D62" s="101"/>
      <c r="E62" s="101"/>
      <c r="M62" s="246"/>
      <c r="N62" s="246"/>
      <c r="O62" s="246"/>
      <c r="P62" s="336"/>
      <c r="Q62" s="336"/>
      <c r="R62" s="336"/>
      <c r="S62" s="336"/>
      <c r="T62" s="336"/>
      <c r="U62" s="336"/>
      <c r="AC62" s="246"/>
    </row>
    <row r="63" spans="1:30" x14ac:dyDescent="0.25">
      <c r="A63" s="101"/>
      <c r="B63" s="101"/>
      <c r="C63" s="101"/>
      <c r="D63" s="101"/>
      <c r="E63" s="101"/>
      <c r="M63" s="101"/>
      <c r="N63" s="101"/>
      <c r="O63" s="246"/>
      <c r="P63" s="336"/>
      <c r="Q63" s="336"/>
      <c r="R63" s="336"/>
      <c r="S63" s="336"/>
      <c r="T63" s="336"/>
      <c r="U63" s="336"/>
      <c r="AC63" s="246"/>
    </row>
    <row r="64" spans="1:30" x14ac:dyDescent="0.25">
      <c r="A64" s="101"/>
      <c r="B64" s="101"/>
      <c r="C64" s="101"/>
      <c r="D64" s="101"/>
      <c r="E64" s="101"/>
      <c r="M64" s="246"/>
      <c r="N64" s="246"/>
      <c r="O64" s="246"/>
      <c r="P64" s="336"/>
      <c r="Q64" s="336"/>
      <c r="R64" s="336"/>
      <c r="S64" s="336"/>
      <c r="T64" s="336"/>
      <c r="U64" s="336"/>
      <c r="AC64" s="246"/>
    </row>
    <row r="65" spans="1:29" x14ac:dyDescent="0.25">
      <c r="A65" s="101"/>
      <c r="B65" s="101"/>
      <c r="C65" s="101"/>
      <c r="D65" s="101"/>
      <c r="E65" s="101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336"/>
      <c r="Q65" s="336"/>
      <c r="R65" s="336"/>
      <c r="S65" s="336"/>
      <c r="T65" s="336"/>
      <c r="U65" s="336"/>
      <c r="AC65" s="246"/>
    </row>
    <row r="66" spans="1:29" x14ac:dyDescent="0.25">
      <c r="A66" s="101"/>
      <c r="B66" s="101"/>
      <c r="C66" s="101"/>
      <c r="D66" s="101"/>
      <c r="E66" s="101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336"/>
      <c r="Q66" s="336"/>
      <c r="R66" s="336"/>
      <c r="S66" s="336"/>
      <c r="T66" s="336"/>
      <c r="U66" s="336"/>
      <c r="AC66" s="246"/>
    </row>
    <row r="67" spans="1:29" x14ac:dyDescent="0.25">
      <c r="A67" s="101"/>
      <c r="B67" s="101"/>
      <c r="C67" s="101"/>
      <c r="D67" s="101"/>
      <c r="E67" s="101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336"/>
      <c r="Q67" s="336"/>
      <c r="R67" s="336"/>
      <c r="S67" s="336"/>
      <c r="T67" s="336"/>
      <c r="U67" s="336"/>
      <c r="AC67" s="246"/>
    </row>
    <row r="68" spans="1:29" x14ac:dyDescent="0.25">
      <c r="A68" s="101"/>
      <c r="B68" s="101"/>
      <c r="C68" s="101"/>
      <c r="D68" s="101"/>
      <c r="E68" s="101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336"/>
      <c r="Q68" s="336"/>
      <c r="R68" s="336"/>
      <c r="S68" s="336"/>
      <c r="T68" s="336"/>
      <c r="U68" s="336"/>
      <c r="AC68" s="246"/>
    </row>
    <row r="69" spans="1:29" x14ac:dyDescent="0.25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P69" s="336"/>
      <c r="Q69" s="336"/>
      <c r="R69" s="336"/>
      <c r="S69" s="336"/>
      <c r="T69" s="336"/>
      <c r="U69" s="336"/>
    </row>
    <row r="70" spans="1:29" x14ac:dyDescent="0.25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P70" s="336"/>
      <c r="Q70" s="336"/>
      <c r="R70" s="336"/>
      <c r="S70" s="336"/>
      <c r="T70" s="336"/>
      <c r="U70" s="336"/>
    </row>
    <row r="71" spans="1:29" x14ac:dyDescent="0.25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P71" s="336"/>
      <c r="Q71" s="336"/>
      <c r="R71" s="336"/>
      <c r="S71" s="336"/>
      <c r="T71" s="336"/>
      <c r="U71" s="336"/>
    </row>
    <row r="72" spans="1:29" x14ac:dyDescent="0.25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</row>
    <row r="73" spans="1:29" x14ac:dyDescent="0.25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</row>
    <row r="74" spans="1:29" x14ac:dyDescent="0.25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</row>
    <row r="75" spans="1:29" x14ac:dyDescent="0.25"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</row>
    <row r="76" spans="1:29" x14ac:dyDescent="0.25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</row>
    <row r="77" spans="1:29" x14ac:dyDescent="0.25"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</row>
    <row r="78" spans="1:29" x14ac:dyDescent="0.25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</row>
    <row r="79" spans="1:29" x14ac:dyDescent="0.25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</row>
    <row r="80" spans="1:29" x14ac:dyDescent="0.25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</row>
    <row r="81" spans="2:12" x14ac:dyDescent="0.25"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</row>
    <row r="82" spans="2:12" x14ac:dyDescent="0.25"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</row>
    <row r="83" spans="2:12" x14ac:dyDescent="0.25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</row>
    <row r="84" spans="2:12" x14ac:dyDescent="0.25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</row>
    <row r="85" spans="2:12" x14ac:dyDescent="0.25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</row>
    <row r="86" spans="2:12" x14ac:dyDescent="0.25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</row>
  </sheetData>
  <mergeCells count="1">
    <mergeCell ref="J1:K1"/>
  </mergeCells>
  <conditionalFormatting sqref="B1:E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count="1">
    <dataValidation type="list" allowBlank="1" showInputMessage="1" showErrorMessage="1" sqref="B1:E1">
      <formula1>"Finished, Flag for Review, Incomplete"</formula1>
    </dataValidation>
  </dataValidations>
  <hyperlinks>
    <hyperlink ref="J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U108"/>
  <sheetViews>
    <sheetView zoomScaleNormal="100" workbookViewId="0">
      <selection activeCell="A4" sqref="A4"/>
    </sheetView>
  </sheetViews>
  <sheetFormatPr defaultColWidth="9.140625" defaultRowHeight="15" x14ac:dyDescent="0.25"/>
  <cols>
    <col min="1" max="1" width="8.7109375" style="22" customWidth="1"/>
    <col min="2" max="2" width="13.7109375" style="22" customWidth="1"/>
    <col min="3" max="4" width="10.7109375" style="22" customWidth="1"/>
    <col min="5" max="5" width="8.7109375" style="22" customWidth="1"/>
    <col min="6" max="9" width="11.7109375" style="22" customWidth="1"/>
    <col min="10" max="10" width="10.7109375" style="22" customWidth="1"/>
    <col min="11" max="13" width="9.140625" style="22"/>
    <col min="14" max="15" width="10.7109375" style="22" customWidth="1"/>
    <col min="16" max="16384" width="9.140625" style="22"/>
  </cols>
  <sheetData>
    <row r="1" spans="1:21" x14ac:dyDescent="0.25">
      <c r="A1" s="7">
        <v>17</v>
      </c>
      <c r="B1" s="33" t="s">
        <v>12</v>
      </c>
      <c r="C1" s="21"/>
      <c r="D1" s="21"/>
      <c r="E1" s="21"/>
      <c r="F1" s="21"/>
      <c r="G1" s="21"/>
      <c r="H1" s="641" t="s">
        <v>24</v>
      </c>
      <c r="I1" s="643"/>
      <c r="K1" s="1" t="s">
        <v>183</v>
      </c>
      <c r="L1" s="362" t="s">
        <v>764</v>
      </c>
      <c r="M1"/>
      <c r="N1"/>
      <c r="O1"/>
      <c r="P1"/>
      <c r="Q1"/>
      <c r="R1"/>
      <c r="S1"/>
      <c r="T1"/>
    </row>
    <row r="2" spans="1:21" x14ac:dyDescent="0.25">
      <c r="A2" s="23"/>
      <c r="B2" s="20"/>
      <c r="C2" s="20"/>
      <c r="D2" s="20"/>
      <c r="E2" s="20"/>
      <c r="F2" s="20"/>
      <c r="G2" s="20"/>
      <c r="H2" s="20"/>
      <c r="I2" s="24"/>
      <c r="K2"/>
      <c r="L2"/>
      <c r="M2"/>
      <c r="N2"/>
      <c r="O2"/>
      <c r="P2"/>
      <c r="Q2"/>
      <c r="R2"/>
      <c r="S2"/>
      <c r="T2"/>
    </row>
    <row r="3" spans="1:21" x14ac:dyDescent="0.25">
      <c r="A3" s="8" t="s">
        <v>13</v>
      </c>
      <c r="B3" s="108"/>
      <c r="C3" s="108"/>
      <c r="D3" s="108"/>
      <c r="E3" s="108"/>
      <c r="F3" s="108"/>
      <c r="G3" s="108"/>
      <c r="H3" s="62"/>
      <c r="I3" s="19"/>
      <c r="K3" s="233" t="s">
        <v>2</v>
      </c>
      <c r="L3" t="s">
        <v>798</v>
      </c>
      <c r="M3"/>
      <c r="N3"/>
      <c r="O3"/>
      <c r="P3"/>
      <c r="Q3"/>
      <c r="R3"/>
      <c r="S3"/>
      <c r="T3"/>
    </row>
    <row r="4" spans="1:21" x14ac:dyDescent="0.25">
      <c r="A4" s="9">
        <f>INDEX('Point Grid'!B:B,MATCH($A$1,'Point Grid'!A:A,0))</f>
        <v>2.75</v>
      </c>
      <c r="B4" s="108"/>
      <c r="C4" s="108"/>
      <c r="D4" s="108"/>
      <c r="E4" s="108"/>
      <c r="F4" s="108"/>
      <c r="G4" s="108"/>
      <c r="H4" s="62"/>
      <c r="I4" s="19"/>
      <c r="K4"/>
      <c r="L4"/>
      <c r="M4"/>
      <c r="N4"/>
      <c r="O4"/>
      <c r="P4"/>
      <c r="Q4"/>
      <c r="R4"/>
      <c r="S4"/>
      <c r="T4"/>
    </row>
    <row r="5" spans="1:21" x14ac:dyDescent="0.25">
      <c r="A5" s="9"/>
      <c r="B5" s="30"/>
      <c r="C5" s="30"/>
      <c r="D5" s="30"/>
      <c r="E5" s="108"/>
      <c r="F5" s="108"/>
      <c r="G5" s="108"/>
      <c r="H5" s="62"/>
      <c r="I5" s="19"/>
      <c r="K5" s="233" t="s">
        <v>3</v>
      </c>
      <c r="L5" t="s">
        <v>801</v>
      </c>
      <c r="M5"/>
      <c r="N5"/>
      <c r="O5"/>
      <c r="P5"/>
      <c r="Q5"/>
      <c r="R5"/>
      <c r="S5"/>
      <c r="T5"/>
    </row>
    <row r="6" spans="1:21" x14ac:dyDescent="0.25">
      <c r="A6" s="28" t="s">
        <v>2</v>
      </c>
      <c r="B6" s="108" t="s">
        <v>794</v>
      </c>
      <c r="C6" s="30"/>
      <c r="D6" s="108"/>
      <c r="E6" s="108"/>
      <c r="F6" s="108"/>
      <c r="G6" s="108"/>
      <c r="H6" s="62"/>
      <c r="I6" s="19"/>
      <c r="K6"/>
      <c r="L6" t="s">
        <v>802</v>
      </c>
      <c r="M6"/>
      <c r="N6"/>
      <c r="O6"/>
      <c r="P6"/>
      <c r="Q6"/>
      <c r="R6"/>
      <c r="S6"/>
      <c r="T6"/>
    </row>
    <row r="7" spans="1:21" ht="15.75" thickBot="1" x14ac:dyDescent="0.3">
      <c r="A7" s="9">
        <f>INDEX('Point Grid'!$C$8:$I$32,MATCH($A$1,'Point Grid'!$A$8:$A$32,0),MATCH(A6,'Point Grid'!$C$7:$I$7,0))</f>
        <v>0.25</v>
      </c>
      <c r="B7" s="579" t="s">
        <v>795</v>
      </c>
      <c r="C7" s="30"/>
      <c r="D7" s="108"/>
      <c r="E7" s="108"/>
      <c r="F7" s="108"/>
      <c r="G7" s="108"/>
      <c r="H7" s="62"/>
      <c r="I7" s="19"/>
      <c r="K7"/>
      <c r="L7"/>
      <c r="M7"/>
      <c r="N7"/>
      <c r="O7"/>
      <c r="P7"/>
      <c r="Q7"/>
      <c r="R7"/>
      <c r="S7"/>
      <c r="T7"/>
    </row>
    <row r="8" spans="1:21" ht="15" customHeight="1" thickBot="1" x14ac:dyDescent="0.3">
      <c r="A8" s="5"/>
      <c r="B8" s="579" t="s">
        <v>796</v>
      </c>
      <c r="C8" s="30"/>
      <c r="D8" s="108"/>
      <c r="E8" s="108"/>
      <c r="F8" s="108"/>
      <c r="G8" s="108"/>
      <c r="H8" s="62"/>
      <c r="I8" s="19"/>
      <c r="K8" s="233"/>
      <c r="L8" t="s">
        <v>803</v>
      </c>
      <c r="M8"/>
      <c r="N8"/>
      <c r="O8"/>
      <c r="P8"/>
      <c r="Q8"/>
      <c r="R8"/>
      <c r="S8"/>
      <c r="T8"/>
    </row>
    <row r="9" spans="1:21" ht="15" customHeight="1" x14ac:dyDescent="0.25">
      <c r="A9" s="38"/>
      <c r="B9" s="579" t="s">
        <v>797</v>
      </c>
      <c r="C9" s="30"/>
      <c r="D9" s="108"/>
      <c r="E9" s="108"/>
      <c r="F9" s="108"/>
      <c r="G9" s="108"/>
      <c r="H9" s="62"/>
      <c r="I9" s="19"/>
      <c r="K9"/>
      <c r="L9" t="s">
        <v>804</v>
      </c>
      <c r="M9"/>
      <c r="N9"/>
      <c r="O9"/>
      <c r="P9"/>
      <c r="Q9"/>
      <c r="R9"/>
      <c r="S9"/>
      <c r="T9"/>
    </row>
    <row r="10" spans="1:21" ht="15" customHeight="1" x14ac:dyDescent="0.25">
      <c r="A10" s="9"/>
      <c r="B10" s="30"/>
      <c r="C10" s="30"/>
      <c r="D10" s="30"/>
      <c r="E10" s="108"/>
      <c r="F10" s="108"/>
      <c r="G10" s="108"/>
      <c r="H10" s="62"/>
      <c r="I10" s="19"/>
      <c r="K10"/>
      <c r="L10"/>
      <c r="M10"/>
      <c r="N10"/>
      <c r="O10"/>
      <c r="P10"/>
      <c r="Q10"/>
      <c r="R10"/>
      <c r="S10"/>
      <c r="T10"/>
    </row>
    <row r="11" spans="1:21" x14ac:dyDescent="0.25">
      <c r="A11" s="28" t="s">
        <v>3</v>
      </c>
      <c r="B11" s="108" t="s">
        <v>799</v>
      </c>
      <c r="C11" s="30"/>
      <c r="D11" s="108"/>
      <c r="E11" s="64"/>
      <c r="F11" s="62"/>
      <c r="G11" s="62"/>
      <c r="H11" s="62"/>
      <c r="I11" s="19"/>
      <c r="K11" s="233" t="s">
        <v>4</v>
      </c>
      <c r="L11" t="s">
        <v>806</v>
      </c>
      <c r="M11"/>
      <c r="N11"/>
      <c r="O11"/>
      <c r="P11"/>
      <c r="Q11"/>
      <c r="R11"/>
      <c r="S11"/>
      <c r="T11"/>
    </row>
    <row r="12" spans="1:21" ht="15.75" thickBot="1" x14ac:dyDescent="0.3">
      <c r="A12" s="9">
        <f>INDEX('Point Grid'!$C$8:$I$32,MATCH($A$1,'Point Grid'!$A$8:$A$32,0),MATCH(A11,'Point Grid'!$C$7:$I$7,0))</f>
        <v>1</v>
      </c>
      <c r="B12" s="30" t="s">
        <v>800</v>
      </c>
      <c r="C12" s="62"/>
      <c r="D12" s="62"/>
      <c r="E12" s="64"/>
      <c r="F12" s="62"/>
      <c r="G12" s="62"/>
      <c r="H12" s="62"/>
      <c r="I12" s="19"/>
      <c r="K12"/>
      <c r="L12" t="s">
        <v>807</v>
      </c>
      <c r="M12"/>
      <c r="N12"/>
      <c r="O12"/>
      <c r="P12"/>
      <c r="Q12"/>
      <c r="R12"/>
      <c r="S12"/>
      <c r="T12"/>
    </row>
    <row r="13" spans="1:21" ht="15.75" thickBot="1" x14ac:dyDescent="0.3">
      <c r="A13" s="5"/>
      <c r="B13" s="30"/>
      <c r="C13" s="62"/>
      <c r="D13" s="62"/>
      <c r="E13" s="64"/>
      <c r="F13" s="62"/>
      <c r="G13" s="62"/>
      <c r="H13" s="62"/>
      <c r="I13" s="19"/>
      <c r="K13"/>
      <c r="L13" t="s">
        <v>808</v>
      </c>
      <c r="M13"/>
      <c r="N13"/>
      <c r="O13"/>
      <c r="P13"/>
      <c r="Q13"/>
      <c r="R13"/>
      <c r="S13"/>
      <c r="T13"/>
    </row>
    <row r="14" spans="1:21" x14ac:dyDescent="0.25">
      <c r="A14" s="38"/>
      <c r="B14" s="30"/>
      <c r="C14" s="62"/>
      <c r="D14" s="62"/>
      <c r="E14" s="64"/>
      <c r="F14" s="62"/>
      <c r="G14" s="62"/>
      <c r="H14" s="62"/>
      <c r="I14" s="19"/>
      <c r="K14" s="233"/>
      <c r="L14"/>
      <c r="M14"/>
      <c r="N14"/>
      <c r="O14"/>
      <c r="P14"/>
      <c r="Q14"/>
      <c r="R14"/>
      <c r="S14"/>
      <c r="T14"/>
    </row>
    <row r="15" spans="1:21" x14ac:dyDescent="0.25">
      <c r="A15" s="28" t="s">
        <v>4</v>
      </c>
      <c r="B15" s="108" t="s">
        <v>805</v>
      </c>
      <c r="C15" s="62"/>
      <c r="D15" s="62"/>
      <c r="E15" s="64"/>
      <c r="F15" s="62"/>
      <c r="G15" s="83"/>
      <c r="H15" s="78"/>
      <c r="I15" s="19"/>
    </row>
    <row r="16" spans="1:21" ht="15.75" thickBot="1" x14ac:dyDescent="0.3">
      <c r="A16" s="9">
        <f>INDEX('Point Grid'!$C$8:$I$32,MATCH($A$1,'Point Grid'!$A$8:$A$32,0),MATCH(A15,'Point Grid'!$C$7:$I$7,0))</f>
        <v>0.5</v>
      </c>
      <c r="B16" s="30"/>
      <c r="C16" s="62"/>
      <c r="D16" s="62"/>
      <c r="E16" s="64"/>
      <c r="F16" s="64"/>
      <c r="G16" s="83"/>
      <c r="H16" s="97"/>
      <c r="I16" s="19"/>
      <c r="K16" s="233" t="s">
        <v>5</v>
      </c>
      <c r="L16" s="493" t="s">
        <v>351</v>
      </c>
      <c r="M16" s="101" t="s">
        <v>822</v>
      </c>
      <c r="N16" s="101"/>
      <c r="O16" s="101"/>
      <c r="P16" s="101"/>
      <c r="Q16" s="101"/>
      <c r="R16" s="101"/>
      <c r="S16" s="101"/>
      <c r="T16" s="101"/>
      <c r="U16" s="101"/>
    </row>
    <row r="17" spans="1:21" ht="15.75" thickBot="1" x14ac:dyDescent="0.3">
      <c r="A17" s="5"/>
      <c r="B17" s="30"/>
      <c r="C17" s="62"/>
      <c r="D17" s="62"/>
      <c r="E17" s="64"/>
      <c r="F17" s="64"/>
      <c r="G17" s="83"/>
      <c r="H17" s="97"/>
      <c r="I17" s="19"/>
      <c r="K17"/>
      <c r="L17" s="101"/>
      <c r="M17" s="101"/>
      <c r="N17" s="101"/>
      <c r="O17" s="101"/>
      <c r="P17" s="101"/>
      <c r="Q17" s="101"/>
      <c r="R17" s="101"/>
      <c r="S17" s="101"/>
      <c r="T17" s="101"/>
      <c r="U17" s="101"/>
    </row>
    <row r="18" spans="1:21" ht="14.25" customHeight="1" x14ac:dyDescent="0.25">
      <c r="A18" s="38"/>
      <c r="B18" s="62"/>
      <c r="C18" s="62"/>
      <c r="D18" s="62"/>
      <c r="E18" s="64"/>
      <c r="F18" s="64"/>
      <c r="G18" s="83"/>
      <c r="H18" s="97"/>
      <c r="I18" s="19"/>
      <c r="K18" s="233"/>
      <c r="L18" s="243"/>
      <c r="M18" s="256" t="s">
        <v>810</v>
      </c>
      <c r="N18" s="243"/>
      <c r="O18" s="243"/>
      <c r="P18" s="243"/>
      <c r="Q18" s="243"/>
      <c r="R18" s="243"/>
      <c r="S18" s="243"/>
      <c r="T18" s="243"/>
      <c r="U18" s="243"/>
    </row>
    <row r="19" spans="1:21" x14ac:dyDescent="0.25">
      <c r="A19" s="28" t="s">
        <v>5</v>
      </c>
      <c r="B19" s="202" t="s">
        <v>835</v>
      </c>
      <c r="C19" s="202"/>
      <c r="D19" s="202"/>
      <c r="E19" s="202"/>
      <c r="F19" s="638">
        <v>261000</v>
      </c>
      <c r="G19" s="202" t="s">
        <v>809</v>
      </c>
      <c r="H19" s="202"/>
      <c r="I19" s="19"/>
      <c r="J19" s="243"/>
      <c r="K19"/>
      <c r="L19" s="243"/>
      <c r="M19" s="495"/>
      <c r="N19" s="496"/>
      <c r="O19" s="497" t="s">
        <v>811</v>
      </c>
      <c r="P19" s="243"/>
      <c r="Q19" s="243"/>
      <c r="R19" s="243"/>
      <c r="S19" s="243"/>
      <c r="T19" s="243"/>
      <c r="U19" s="243"/>
    </row>
    <row r="20" spans="1:21" ht="15.75" thickBot="1" x14ac:dyDescent="0.3">
      <c r="A20" s="9">
        <f>INDEX('Point Grid'!$C$8:$I$32,MATCH($A$1,'Point Grid'!$A$8:$A$32,0),MATCH(A19,'Point Grid'!$C$7:$I$7,0))</f>
        <v>1</v>
      </c>
      <c r="B20" s="202"/>
      <c r="C20" s="202"/>
      <c r="D20" s="202"/>
      <c r="E20" s="202"/>
      <c r="F20" s="202"/>
      <c r="G20" s="202"/>
      <c r="H20" s="202"/>
      <c r="I20" s="19"/>
      <c r="J20" s="243"/>
      <c r="K20" s="243"/>
      <c r="L20" s="243"/>
      <c r="M20" s="506"/>
      <c r="N20" s="580" t="s">
        <v>812</v>
      </c>
      <c r="O20" s="581" t="s">
        <v>813</v>
      </c>
      <c r="P20" s="243"/>
      <c r="Q20" s="243"/>
      <c r="R20" s="243"/>
      <c r="S20" s="243"/>
      <c r="T20" s="243"/>
      <c r="U20" s="243"/>
    </row>
    <row r="21" spans="1:21" ht="15.75" thickBot="1" x14ac:dyDescent="0.3">
      <c r="A21" s="5"/>
      <c r="B21" s="412" t="s">
        <v>810</v>
      </c>
      <c r="C21" s="202"/>
      <c r="D21" s="202"/>
      <c r="E21" s="202"/>
      <c r="F21" s="202"/>
      <c r="G21" s="202"/>
      <c r="H21" s="202"/>
      <c r="I21" s="19"/>
      <c r="J21" s="243"/>
      <c r="K21" s="243"/>
      <c r="L21" s="243"/>
      <c r="M21" s="501" t="s">
        <v>105</v>
      </c>
      <c r="N21" s="360" t="s">
        <v>814</v>
      </c>
      <c r="O21" s="502" t="s">
        <v>815</v>
      </c>
      <c r="P21" s="243"/>
      <c r="Q21" s="243"/>
      <c r="R21" s="243"/>
      <c r="S21" s="243"/>
      <c r="T21" s="243"/>
      <c r="U21" s="243"/>
    </row>
    <row r="22" spans="1:21" x14ac:dyDescent="0.25">
      <c r="A22" s="30"/>
      <c r="B22" s="529"/>
      <c r="C22" s="584"/>
      <c r="D22" s="585" t="s">
        <v>811</v>
      </c>
      <c r="E22" s="202"/>
      <c r="F22" s="202"/>
      <c r="G22" s="202"/>
      <c r="H22" s="202"/>
      <c r="I22" s="19"/>
      <c r="J22" s="243"/>
      <c r="K22" s="243"/>
      <c r="L22" s="243"/>
      <c r="M22" s="582" t="s">
        <v>816</v>
      </c>
      <c r="N22" s="580">
        <f t="shared" ref="N22:O25" si="0">C25</f>
        <v>130000</v>
      </c>
      <c r="O22" s="581">
        <f t="shared" si="0"/>
        <v>9100</v>
      </c>
      <c r="P22" s="243"/>
      <c r="Q22" s="243"/>
      <c r="R22" s="243"/>
      <c r="S22" s="243"/>
      <c r="T22" s="243"/>
      <c r="U22" s="243"/>
    </row>
    <row r="23" spans="1:21" x14ac:dyDescent="0.25">
      <c r="A23" s="30"/>
      <c r="B23" s="144"/>
      <c r="C23" s="586" t="s">
        <v>812</v>
      </c>
      <c r="D23" s="587" t="s">
        <v>813</v>
      </c>
      <c r="E23" s="202"/>
      <c r="F23" s="202"/>
      <c r="G23" s="202"/>
      <c r="H23" s="202"/>
      <c r="I23" s="19"/>
      <c r="J23" s="243"/>
      <c r="K23" s="243"/>
      <c r="L23" s="243"/>
      <c r="M23" s="582" t="s">
        <v>817</v>
      </c>
      <c r="N23" s="580">
        <f t="shared" si="0"/>
        <v>456000</v>
      </c>
      <c r="O23" s="581">
        <f t="shared" si="0"/>
        <v>27360</v>
      </c>
      <c r="P23" s="243"/>
      <c r="Q23" s="243"/>
      <c r="R23" s="243"/>
      <c r="S23" s="243"/>
      <c r="T23" s="243"/>
      <c r="U23" s="243"/>
    </row>
    <row r="24" spans="1:21" x14ac:dyDescent="0.25">
      <c r="A24" s="30"/>
      <c r="B24" s="145" t="s">
        <v>105</v>
      </c>
      <c r="C24" s="588" t="s">
        <v>814</v>
      </c>
      <c r="D24" s="589" t="s">
        <v>815</v>
      </c>
      <c r="E24" s="202" t="s">
        <v>820</v>
      </c>
      <c r="F24" s="202"/>
      <c r="G24" s="202"/>
      <c r="H24" s="202"/>
      <c r="I24" s="19"/>
      <c r="J24" s="243"/>
      <c r="K24" s="243"/>
      <c r="L24" s="243"/>
      <c r="M24" s="582" t="s">
        <v>818</v>
      </c>
      <c r="N24" s="580">
        <f t="shared" si="0"/>
        <v>486000</v>
      </c>
      <c r="O24" s="581">
        <f t="shared" si="0"/>
        <v>24300</v>
      </c>
      <c r="P24" s="243"/>
      <c r="Q24" s="243"/>
      <c r="R24" s="243"/>
      <c r="S24" s="243"/>
      <c r="T24" s="243"/>
      <c r="U24" s="243"/>
    </row>
    <row r="25" spans="1:21" x14ac:dyDescent="0.25">
      <c r="A25" s="30"/>
      <c r="B25" s="590" t="s">
        <v>816</v>
      </c>
      <c r="C25" s="586">
        <v>130000</v>
      </c>
      <c r="D25" s="587">
        <v>9100</v>
      </c>
      <c r="E25" s="202" t="s">
        <v>821</v>
      </c>
      <c r="F25" s="202"/>
      <c r="G25" s="202"/>
      <c r="H25" s="202"/>
      <c r="I25" s="19"/>
      <c r="J25" s="243"/>
      <c r="K25" s="243"/>
      <c r="L25" s="243"/>
      <c r="M25" s="583" t="s">
        <v>819</v>
      </c>
      <c r="N25" s="360">
        <f t="shared" si="0"/>
        <v>349000</v>
      </c>
      <c r="O25" s="502">
        <f t="shared" si="0"/>
        <v>10470</v>
      </c>
      <c r="P25" s="243"/>
      <c r="Q25" s="243"/>
      <c r="R25" s="243"/>
      <c r="S25" s="243"/>
      <c r="T25" s="243"/>
      <c r="U25" s="243"/>
    </row>
    <row r="26" spans="1:21" x14ac:dyDescent="0.25">
      <c r="A26" s="30"/>
      <c r="B26" s="590" t="s">
        <v>817</v>
      </c>
      <c r="C26" s="586">
        <v>456000</v>
      </c>
      <c r="D26" s="587">
        <v>27360</v>
      </c>
      <c r="E26" s="202"/>
      <c r="F26" s="202"/>
      <c r="G26" s="202"/>
      <c r="H26" s="202"/>
      <c r="I26" s="19"/>
      <c r="J26" s="243"/>
      <c r="K26" s="243"/>
      <c r="L26" s="243"/>
      <c r="M26" s="592" t="s">
        <v>823</v>
      </c>
      <c r="N26" s="593">
        <f>SUM(N22:N25)</f>
        <v>1421000</v>
      </c>
      <c r="O26" s="594">
        <f>SUM(O22:O25)</f>
        <v>71230</v>
      </c>
      <c r="P26" s="243"/>
      <c r="Q26" s="243"/>
      <c r="R26" s="243"/>
      <c r="S26" s="243"/>
      <c r="T26" s="243"/>
      <c r="U26" s="243"/>
    </row>
    <row r="27" spans="1:21" x14ac:dyDescent="0.25">
      <c r="A27" s="30"/>
      <c r="B27" s="590" t="s">
        <v>818</v>
      </c>
      <c r="C27" s="586">
        <v>486000</v>
      </c>
      <c r="D27" s="587">
        <v>24300</v>
      </c>
      <c r="E27" s="202"/>
      <c r="F27" s="202"/>
      <c r="G27" s="202"/>
      <c r="H27" s="202"/>
      <c r="I27" s="19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</row>
    <row r="28" spans="1:21" x14ac:dyDescent="0.25">
      <c r="A28" s="30"/>
      <c r="B28" s="591" t="s">
        <v>819</v>
      </c>
      <c r="C28" s="588">
        <v>349000</v>
      </c>
      <c r="D28" s="589">
        <v>10470</v>
      </c>
      <c r="E28" s="202"/>
      <c r="F28" s="202"/>
      <c r="G28" s="202"/>
      <c r="H28" s="202"/>
      <c r="I28" s="19"/>
      <c r="J28" s="243"/>
      <c r="K28" s="243"/>
      <c r="L28" s="243"/>
      <c r="M28" s="243" t="s">
        <v>824</v>
      </c>
      <c r="N28" s="243"/>
      <c r="O28" s="286" t="s">
        <v>205</v>
      </c>
      <c r="P28" s="243" t="s">
        <v>825</v>
      </c>
      <c r="Q28" s="243"/>
      <c r="R28" s="243"/>
      <c r="S28" s="286" t="s">
        <v>232</v>
      </c>
      <c r="T28" s="243" t="s">
        <v>826</v>
      </c>
      <c r="U28" s="243"/>
    </row>
    <row r="29" spans="1:21" ht="15.75" x14ac:dyDescent="0.25">
      <c r="A29" s="30"/>
      <c r="B29" s="36"/>
      <c r="C29" s="51"/>
      <c r="D29" s="51"/>
      <c r="E29" s="51"/>
      <c r="F29" s="51"/>
      <c r="G29" s="18"/>
      <c r="H29" s="18"/>
      <c r="I29" s="19"/>
      <c r="K29" s="243"/>
      <c r="L29" s="243"/>
      <c r="M29" s="243"/>
      <c r="N29" s="243"/>
      <c r="O29" s="286" t="s">
        <v>205</v>
      </c>
      <c r="P29" s="243">
        <f>O26</f>
        <v>71230</v>
      </c>
      <c r="Q29" s="243"/>
      <c r="R29" s="243"/>
      <c r="S29" s="286" t="s">
        <v>232</v>
      </c>
      <c r="T29" s="243">
        <f>N26</f>
        <v>1421000</v>
      </c>
      <c r="U29" s="243"/>
    </row>
    <row r="30" spans="1:21" ht="15.75" x14ac:dyDescent="0.25">
      <c r="A30" s="30"/>
      <c r="B30" s="36" t="s">
        <v>937</v>
      </c>
      <c r="C30" s="51"/>
      <c r="D30" s="51"/>
      <c r="E30" s="51"/>
      <c r="F30" s="51"/>
      <c r="G30" s="18"/>
      <c r="H30" s="18"/>
      <c r="I30" s="19"/>
      <c r="L30" s="243"/>
      <c r="M30" s="243"/>
      <c r="N30" s="243"/>
      <c r="O30" s="286" t="s">
        <v>205</v>
      </c>
      <c r="P30" s="386">
        <f>P29/T29</f>
        <v>5.0126671358198455E-2</v>
      </c>
      <c r="Q30" s="243"/>
      <c r="R30" s="243"/>
      <c r="S30" s="243"/>
      <c r="T30" s="243"/>
      <c r="U30" s="243"/>
    </row>
    <row r="31" spans="1:21" ht="15.75" x14ac:dyDescent="0.25">
      <c r="A31" s="30"/>
      <c r="B31" s="36"/>
      <c r="C31" s="51"/>
      <c r="D31" s="51"/>
      <c r="E31" s="51"/>
      <c r="F31" s="51"/>
      <c r="G31" s="18"/>
      <c r="H31" s="18"/>
      <c r="I31" s="19"/>
      <c r="L31" s="243"/>
      <c r="M31" s="243"/>
      <c r="N31" s="243"/>
      <c r="O31" s="243"/>
      <c r="P31" s="243"/>
      <c r="Q31" s="243"/>
      <c r="R31" s="243"/>
      <c r="S31" s="243"/>
      <c r="T31" s="243"/>
      <c r="U31" s="243"/>
    </row>
    <row r="32" spans="1:21" ht="15.75" x14ac:dyDescent="0.25">
      <c r="A32" s="30"/>
      <c r="B32" s="36"/>
      <c r="C32" s="51"/>
      <c r="D32" s="51"/>
      <c r="E32" s="51"/>
      <c r="F32" s="51"/>
      <c r="G32" s="18"/>
      <c r="H32" s="18"/>
      <c r="I32" s="19"/>
      <c r="L32" s="243"/>
      <c r="M32" s="243"/>
      <c r="N32" s="243"/>
      <c r="O32" s="243"/>
      <c r="P32" s="243"/>
      <c r="Q32" s="243"/>
      <c r="R32" s="243"/>
      <c r="S32" s="243"/>
      <c r="T32" s="243"/>
      <c r="U32" s="243"/>
    </row>
    <row r="33" spans="1:21" ht="15.75" x14ac:dyDescent="0.25">
      <c r="A33" s="30"/>
      <c r="B33" s="36"/>
      <c r="C33" s="51"/>
      <c r="D33" s="51"/>
      <c r="E33" s="51"/>
      <c r="F33" s="51"/>
      <c r="G33" s="18"/>
      <c r="H33" s="18"/>
      <c r="I33" s="19"/>
      <c r="L33" s="299" t="s">
        <v>585</v>
      </c>
      <c r="M33" s="243" t="s">
        <v>827</v>
      </c>
      <c r="N33" s="243"/>
      <c r="O33" s="243"/>
      <c r="P33" s="243"/>
      <c r="Q33" s="243"/>
      <c r="R33" s="243"/>
      <c r="S33" s="243"/>
      <c r="T33" s="243"/>
      <c r="U33" s="243"/>
    </row>
    <row r="34" spans="1:21" ht="15.75" x14ac:dyDescent="0.25">
      <c r="A34" s="30"/>
      <c r="B34" s="36"/>
      <c r="C34" s="51"/>
      <c r="D34" s="51"/>
      <c r="E34" s="51"/>
      <c r="F34" s="51"/>
      <c r="G34" s="18"/>
      <c r="H34" s="18"/>
      <c r="I34" s="19"/>
      <c r="L34" s="243"/>
      <c r="M34" s="243"/>
      <c r="N34" s="243"/>
      <c r="O34" s="243"/>
      <c r="P34" s="243"/>
      <c r="Q34" s="243"/>
      <c r="R34" s="243"/>
      <c r="S34" s="243"/>
      <c r="T34" s="243"/>
      <c r="U34" s="243"/>
    </row>
    <row r="35" spans="1:21" ht="15.75" x14ac:dyDescent="0.25">
      <c r="A35" s="30"/>
      <c r="B35" s="36"/>
      <c r="C35" s="51"/>
      <c r="D35" s="51"/>
      <c r="E35" s="51"/>
      <c r="F35" s="51"/>
      <c r="G35" s="18"/>
      <c r="H35" s="18"/>
      <c r="I35" s="19"/>
      <c r="L35" s="243"/>
      <c r="M35" s="243" t="s">
        <v>828</v>
      </c>
      <c r="N35" s="244" t="s">
        <v>205</v>
      </c>
      <c r="O35" s="243" t="s">
        <v>829</v>
      </c>
      <c r="P35" s="243"/>
      <c r="Q35" s="243"/>
      <c r="R35" s="243"/>
      <c r="S35" s="244" t="s">
        <v>224</v>
      </c>
      <c r="T35" s="243" t="s">
        <v>830</v>
      </c>
      <c r="U35" s="243"/>
    </row>
    <row r="36" spans="1:21" ht="15.75" x14ac:dyDescent="0.25">
      <c r="A36" s="30"/>
      <c r="B36" s="36"/>
      <c r="C36" s="51"/>
      <c r="D36" s="51"/>
      <c r="E36" s="51"/>
      <c r="F36" s="51"/>
      <c r="G36" s="18"/>
      <c r="H36" s="18"/>
      <c r="I36" s="19"/>
      <c r="L36" s="243"/>
      <c r="M36" s="243"/>
      <c r="N36" s="244" t="s">
        <v>205</v>
      </c>
      <c r="O36" s="243">
        <f>F19</f>
        <v>261000</v>
      </c>
      <c r="P36" s="243"/>
      <c r="Q36" s="243"/>
      <c r="R36" s="243"/>
      <c r="S36" s="244" t="s">
        <v>224</v>
      </c>
      <c r="T36" s="386">
        <f>P30</f>
        <v>5.0126671358198455E-2</v>
      </c>
      <c r="U36" s="243"/>
    </row>
    <row r="37" spans="1:21" ht="15.75" x14ac:dyDescent="0.25">
      <c r="A37" s="30"/>
      <c r="B37" s="36"/>
      <c r="C37" s="51"/>
      <c r="D37" s="51"/>
      <c r="E37" s="51"/>
      <c r="F37" s="51"/>
      <c r="G37" s="18"/>
      <c r="H37" s="18"/>
      <c r="I37" s="19"/>
      <c r="L37" s="243"/>
      <c r="M37" s="243"/>
      <c r="N37" s="244" t="s">
        <v>205</v>
      </c>
      <c r="O37" s="405">
        <f>O36*T36</f>
        <v>13083.061224489797</v>
      </c>
      <c r="P37" s="595" t="s">
        <v>831</v>
      </c>
      <c r="Q37" s="288" t="s">
        <v>832</v>
      </c>
      <c r="R37" s="243"/>
      <c r="S37" s="243"/>
      <c r="T37" s="243"/>
      <c r="U37" s="243"/>
    </row>
    <row r="38" spans="1:21" ht="15.75" x14ac:dyDescent="0.25">
      <c r="A38" s="30"/>
      <c r="B38" s="36"/>
      <c r="C38" s="51"/>
      <c r="D38" s="51"/>
      <c r="E38" s="51"/>
      <c r="F38" s="51"/>
      <c r="G38" s="18"/>
      <c r="H38" s="18"/>
      <c r="I38" s="19"/>
      <c r="L38" s="243"/>
      <c r="M38" s="243"/>
      <c r="N38" s="243"/>
      <c r="O38" s="243"/>
      <c r="P38" s="243"/>
      <c r="Q38" s="243"/>
      <c r="R38" s="243"/>
      <c r="S38" s="243"/>
      <c r="T38" s="243"/>
      <c r="U38" s="243"/>
    </row>
    <row r="39" spans="1:21" ht="15.75" x14ac:dyDescent="0.25">
      <c r="A39" s="30"/>
      <c r="B39" s="36"/>
      <c r="C39" s="51"/>
      <c r="D39" s="51"/>
      <c r="E39" s="51"/>
      <c r="F39" s="51"/>
      <c r="G39" s="18"/>
      <c r="H39" s="18"/>
      <c r="I39" s="19"/>
      <c r="L39" s="243"/>
      <c r="M39" s="243"/>
      <c r="N39" s="243"/>
      <c r="O39" s="243"/>
      <c r="P39" s="243"/>
      <c r="Q39" s="243"/>
      <c r="R39" s="243"/>
      <c r="S39" s="243"/>
      <c r="T39" s="243"/>
      <c r="U39" s="243"/>
    </row>
    <row r="40" spans="1:21" ht="15.75" x14ac:dyDescent="0.25">
      <c r="A40" s="30"/>
      <c r="B40" s="36"/>
      <c r="C40" s="51"/>
      <c r="D40" s="51"/>
      <c r="E40" s="51"/>
      <c r="F40" s="51"/>
      <c r="G40" s="18"/>
      <c r="H40" s="18"/>
      <c r="I40" s="19"/>
      <c r="L40" s="596" t="s">
        <v>256</v>
      </c>
      <c r="M40" s="287" t="s">
        <v>833</v>
      </c>
      <c r="N40" s="243"/>
      <c r="O40" s="243"/>
      <c r="P40" s="243"/>
      <c r="Q40" s="243"/>
      <c r="R40" s="243"/>
      <c r="S40" s="243"/>
      <c r="T40" s="243"/>
      <c r="U40" s="243"/>
    </row>
    <row r="41" spans="1:21" ht="15.75" x14ac:dyDescent="0.25">
      <c r="A41" s="30"/>
      <c r="B41" s="36"/>
      <c r="C41" s="51"/>
      <c r="D41" s="51"/>
      <c r="E41" s="51"/>
      <c r="F41" s="51"/>
      <c r="G41" s="18"/>
      <c r="H41" s="18"/>
      <c r="I41" s="19"/>
      <c r="L41" s="243"/>
      <c r="M41" s="287" t="s">
        <v>834</v>
      </c>
      <c r="N41" s="243"/>
      <c r="O41" s="243"/>
      <c r="P41" s="243"/>
      <c r="Q41" s="243"/>
      <c r="R41" s="243"/>
      <c r="S41" s="243"/>
      <c r="T41" s="243"/>
      <c r="U41" s="243"/>
    </row>
    <row r="42" spans="1:21" ht="15.75" x14ac:dyDescent="0.25">
      <c r="A42" s="30"/>
      <c r="B42" s="36"/>
      <c r="C42" s="51"/>
      <c r="D42" s="51"/>
      <c r="E42" s="51"/>
      <c r="F42" s="51"/>
      <c r="G42" s="18"/>
      <c r="H42" s="18"/>
      <c r="I42" s="19"/>
    </row>
    <row r="43" spans="1:21" ht="15.75" x14ac:dyDescent="0.25">
      <c r="A43" s="30"/>
      <c r="B43" s="36"/>
      <c r="C43" s="51"/>
      <c r="D43" s="51"/>
      <c r="E43" s="51"/>
      <c r="F43" s="51"/>
      <c r="G43" s="18"/>
      <c r="H43" s="18"/>
      <c r="I43" s="19"/>
      <c r="R43"/>
      <c r="S43"/>
      <c r="T43"/>
    </row>
    <row r="44" spans="1:21" ht="15.75" x14ac:dyDescent="0.25">
      <c r="A44" s="30"/>
      <c r="B44" s="36"/>
      <c r="C44" s="51"/>
      <c r="D44" s="51"/>
      <c r="E44" s="51"/>
      <c r="F44" s="51"/>
      <c r="G44" s="18"/>
      <c r="H44" s="18"/>
      <c r="I44" s="19"/>
      <c r="R44"/>
      <c r="S44"/>
      <c r="T44"/>
    </row>
    <row r="45" spans="1:21" ht="15.75" x14ac:dyDescent="0.25">
      <c r="A45" s="30"/>
      <c r="B45" s="36"/>
      <c r="C45" s="51"/>
      <c r="D45" s="51"/>
      <c r="E45" s="51"/>
      <c r="F45" s="51"/>
      <c r="G45" s="18"/>
      <c r="H45" s="18"/>
      <c r="I45" s="19"/>
      <c r="R45"/>
      <c r="S45"/>
      <c r="T45"/>
    </row>
    <row r="46" spans="1:21" ht="15.75" x14ac:dyDescent="0.25">
      <c r="A46" s="30"/>
      <c r="B46" s="36"/>
      <c r="C46" s="51"/>
      <c r="D46" s="51"/>
      <c r="E46" s="51"/>
      <c r="F46" s="51"/>
      <c r="G46" s="18"/>
      <c r="H46" s="18"/>
      <c r="I46" s="19"/>
      <c r="R46"/>
      <c r="S46"/>
      <c r="T46"/>
    </row>
    <row r="47" spans="1:21" ht="15.75" x14ac:dyDescent="0.25">
      <c r="A47" s="30"/>
      <c r="B47" s="36"/>
      <c r="C47" s="51"/>
      <c r="D47" s="51"/>
      <c r="E47" s="51"/>
      <c r="F47" s="51"/>
      <c r="G47" s="18"/>
      <c r="H47" s="18"/>
      <c r="I47" s="19"/>
      <c r="R47"/>
      <c r="S47"/>
      <c r="T47"/>
    </row>
    <row r="48" spans="1:21" ht="15.75" x14ac:dyDescent="0.25">
      <c r="A48" s="30"/>
      <c r="B48" s="36"/>
      <c r="C48" s="51"/>
      <c r="D48" s="51"/>
      <c r="E48" s="51"/>
      <c r="F48" s="51"/>
      <c r="G48" s="18"/>
      <c r="H48" s="18"/>
      <c r="I48" s="19"/>
      <c r="R48"/>
      <c r="S48"/>
      <c r="T48"/>
    </row>
    <row r="49" spans="1:20" ht="15.75" x14ac:dyDescent="0.25">
      <c r="A49" s="30"/>
      <c r="B49" s="36"/>
      <c r="C49" s="51"/>
      <c r="D49" s="51"/>
      <c r="E49" s="51"/>
      <c r="F49" s="51"/>
      <c r="G49" s="18"/>
      <c r="H49" s="18"/>
      <c r="I49" s="19"/>
      <c r="R49"/>
      <c r="S49"/>
      <c r="T49"/>
    </row>
    <row r="50" spans="1:20" ht="15.75" x14ac:dyDescent="0.25">
      <c r="A50" s="30"/>
      <c r="B50" s="36"/>
      <c r="C50" s="51"/>
      <c r="D50" s="51"/>
      <c r="E50" s="51"/>
      <c r="F50" s="51"/>
      <c r="G50" s="18"/>
      <c r="H50" s="18"/>
      <c r="I50" s="19"/>
      <c r="R50"/>
      <c r="S50"/>
      <c r="T50"/>
    </row>
    <row r="51" spans="1:20" ht="15.75" x14ac:dyDescent="0.25">
      <c r="A51" s="30"/>
      <c r="B51" s="36"/>
      <c r="C51" s="51"/>
      <c r="D51" s="51"/>
      <c r="E51" s="51"/>
      <c r="F51" s="51"/>
      <c r="G51" s="18"/>
      <c r="H51" s="18"/>
      <c r="I51" s="19"/>
      <c r="R51"/>
      <c r="S51"/>
      <c r="T51"/>
    </row>
    <row r="52" spans="1:20" ht="15.75" x14ac:dyDescent="0.25">
      <c r="A52" s="30"/>
      <c r="B52" s="36"/>
      <c r="C52" s="51"/>
      <c r="D52" s="51"/>
      <c r="E52" s="51"/>
      <c r="F52" s="51"/>
      <c r="G52" s="18"/>
      <c r="H52" s="18"/>
      <c r="I52" s="19"/>
      <c r="R52"/>
      <c r="S52"/>
      <c r="T52"/>
    </row>
    <row r="53" spans="1:20" ht="15.75" x14ac:dyDescent="0.25">
      <c r="A53" s="30"/>
      <c r="B53" s="36"/>
      <c r="C53" s="51"/>
      <c r="D53" s="51"/>
      <c r="E53" s="51"/>
      <c r="F53" s="51"/>
      <c r="G53" s="18"/>
      <c r="H53" s="18"/>
      <c r="I53" s="19"/>
      <c r="R53"/>
      <c r="S53"/>
      <c r="T53"/>
    </row>
    <row r="54" spans="1:20" x14ac:dyDescent="0.25">
      <c r="A54" s="30"/>
      <c r="B54" s="108"/>
      <c r="C54" s="69"/>
      <c r="D54" s="69"/>
      <c r="E54" s="69"/>
      <c r="F54" s="69"/>
      <c r="G54" s="69"/>
      <c r="H54" s="69"/>
      <c r="I54" s="19"/>
    </row>
    <row r="55" spans="1:20" x14ac:dyDescent="0.25">
      <c r="A55" s="30"/>
      <c r="B55" s="51"/>
      <c r="C55" s="70"/>
      <c r="D55" s="71"/>
      <c r="E55" s="71"/>
      <c r="F55" s="71"/>
      <c r="G55" s="71"/>
      <c r="H55" s="71"/>
      <c r="I55" s="19"/>
    </row>
    <row r="56" spans="1:20" ht="15.75" x14ac:dyDescent="0.25">
      <c r="A56" s="30"/>
      <c r="B56" s="36"/>
      <c r="C56" s="70"/>
      <c r="D56" s="71"/>
      <c r="E56" s="71"/>
      <c r="F56" s="71"/>
      <c r="G56" s="71"/>
      <c r="H56" s="71"/>
      <c r="I56" s="19"/>
    </row>
    <row r="57" spans="1:20" ht="15.75" thickBot="1" x14ac:dyDescent="0.3">
      <c r="A57" s="25"/>
      <c r="B57" s="49"/>
      <c r="C57" s="49"/>
      <c r="D57" s="49"/>
      <c r="E57" s="49"/>
      <c r="F57" s="49"/>
      <c r="G57" s="49"/>
      <c r="H57" s="49"/>
      <c r="I57" s="50"/>
    </row>
    <row r="58" spans="1:20" x14ac:dyDescent="0.25">
      <c r="B58" s="48"/>
      <c r="C58" s="48"/>
      <c r="D58" s="48"/>
      <c r="E58" s="48"/>
      <c r="F58" s="48"/>
      <c r="G58" s="48"/>
      <c r="H58" s="48"/>
      <c r="I58" s="48"/>
    </row>
    <row r="59" spans="1:20" x14ac:dyDescent="0.25">
      <c r="B59" s="48"/>
      <c r="C59" s="48"/>
      <c r="D59" s="48"/>
      <c r="E59" s="48"/>
      <c r="F59" s="48"/>
      <c r="G59" s="48"/>
      <c r="H59" s="48"/>
      <c r="I59" s="48"/>
    </row>
    <row r="60" spans="1:20" x14ac:dyDescent="0.25">
      <c r="B60" s="48"/>
      <c r="C60" s="48"/>
      <c r="D60" s="48"/>
      <c r="E60" s="48"/>
      <c r="F60" s="48"/>
      <c r="G60" s="48"/>
      <c r="H60" s="48"/>
      <c r="I60" s="48"/>
    </row>
    <row r="61" spans="1:20" x14ac:dyDescent="0.25">
      <c r="B61" s="48"/>
      <c r="C61" s="48"/>
      <c r="D61" s="48"/>
      <c r="E61" s="48"/>
      <c r="F61" s="48"/>
      <c r="G61" s="48"/>
      <c r="H61" s="48"/>
      <c r="I61" s="48"/>
    </row>
    <row r="62" spans="1:20" x14ac:dyDescent="0.25">
      <c r="B62" s="48"/>
      <c r="C62" s="48"/>
      <c r="D62" s="48"/>
      <c r="E62" s="48"/>
      <c r="F62" s="48"/>
      <c r="G62" s="48"/>
      <c r="H62" s="48"/>
      <c r="I62" s="48"/>
    </row>
    <row r="63" spans="1:20" x14ac:dyDescent="0.25">
      <c r="B63" s="48"/>
      <c r="C63" s="48"/>
      <c r="D63" s="48"/>
      <c r="E63" s="48"/>
      <c r="F63" s="48"/>
      <c r="G63" s="48"/>
      <c r="H63" s="48"/>
      <c r="I63" s="48"/>
    </row>
    <row r="64" spans="1:20" x14ac:dyDescent="0.25">
      <c r="B64" s="48"/>
      <c r="C64" s="48"/>
      <c r="D64" s="48"/>
      <c r="E64" s="48"/>
      <c r="F64" s="48"/>
      <c r="G64" s="48"/>
      <c r="H64" s="48"/>
      <c r="I64" s="48"/>
    </row>
    <row r="65" spans="2:9" x14ac:dyDescent="0.25">
      <c r="B65" s="48"/>
      <c r="C65" s="48"/>
      <c r="D65" s="48"/>
      <c r="E65" s="48"/>
      <c r="F65" s="48"/>
      <c r="G65" s="48"/>
      <c r="H65" s="48"/>
      <c r="I65" s="48"/>
    </row>
    <row r="66" spans="2:9" x14ac:dyDescent="0.25">
      <c r="B66" s="48"/>
      <c r="C66" s="48"/>
      <c r="D66" s="48"/>
      <c r="E66" s="48"/>
      <c r="F66" s="48"/>
      <c r="G66" s="48"/>
      <c r="H66" s="48"/>
      <c r="I66" s="48"/>
    </row>
    <row r="67" spans="2:9" x14ac:dyDescent="0.25">
      <c r="B67" s="48"/>
      <c r="C67" s="48"/>
      <c r="D67" s="48"/>
      <c r="E67" s="48"/>
      <c r="F67" s="48"/>
      <c r="G67" s="48"/>
      <c r="H67" s="48"/>
      <c r="I67" s="48"/>
    </row>
    <row r="68" spans="2:9" x14ac:dyDescent="0.25">
      <c r="B68" s="48"/>
      <c r="C68" s="48"/>
      <c r="D68" s="48"/>
      <c r="E68" s="48"/>
      <c r="F68" s="48"/>
      <c r="G68" s="48"/>
      <c r="H68" s="48"/>
      <c r="I68" s="48"/>
    </row>
    <row r="69" spans="2:9" x14ac:dyDescent="0.25">
      <c r="B69" s="48"/>
      <c r="C69" s="48"/>
      <c r="D69" s="48"/>
      <c r="E69" s="48"/>
      <c r="F69" s="48"/>
      <c r="G69" s="48"/>
      <c r="H69" s="48"/>
      <c r="I69" s="48"/>
    </row>
    <row r="70" spans="2:9" x14ac:dyDescent="0.25">
      <c r="B70" s="48"/>
      <c r="C70" s="48"/>
      <c r="D70" s="48"/>
      <c r="E70" s="48"/>
      <c r="F70" s="48"/>
      <c r="G70" s="48"/>
      <c r="H70" s="48"/>
      <c r="I70" s="48"/>
    </row>
    <row r="71" spans="2:9" x14ac:dyDescent="0.25">
      <c r="B71" s="48"/>
      <c r="C71" s="48"/>
      <c r="D71" s="48"/>
      <c r="E71" s="48"/>
      <c r="F71" s="48"/>
      <c r="G71" s="48"/>
      <c r="H71" s="48"/>
      <c r="I71" s="48"/>
    </row>
    <row r="72" spans="2:9" x14ac:dyDescent="0.25">
      <c r="B72" s="48"/>
      <c r="C72" s="48"/>
      <c r="D72" s="48"/>
      <c r="E72" s="48"/>
      <c r="F72" s="48"/>
      <c r="G72" s="48"/>
      <c r="H72" s="48"/>
      <c r="I72" s="48"/>
    </row>
    <row r="73" spans="2:9" x14ac:dyDescent="0.25">
      <c r="B73" s="48"/>
      <c r="C73" s="48"/>
      <c r="D73" s="48"/>
      <c r="E73" s="48"/>
      <c r="F73" s="48"/>
      <c r="G73" s="48"/>
      <c r="H73" s="48"/>
      <c r="I73" s="48"/>
    </row>
    <row r="74" spans="2:9" x14ac:dyDescent="0.25">
      <c r="B74" s="48"/>
      <c r="C74" s="48"/>
      <c r="D74" s="48"/>
      <c r="E74" s="48"/>
      <c r="F74" s="48"/>
      <c r="G74" s="48"/>
      <c r="H74" s="48"/>
      <c r="I74" s="48"/>
    </row>
    <row r="75" spans="2:9" x14ac:dyDescent="0.25">
      <c r="B75" s="48"/>
      <c r="C75" s="48"/>
      <c r="D75" s="48"/>
      <c r="E75" s="48"/>
      <c r="F75" s="48"/>
      <c r="G75" s="48"/>
      <c r="H75" s="48"/>
      <c r="I75" s="48"/>
    </row>
    <row r="76" spans="2:9" x14ac:dyDescent="0.25">
      <c r="B76" s="48"/>
      <c r="C76" s="48"/>
      <c r="D76" s="48"/>
      <c r="E76" s="48"/>
      <c r="F76" s="48"/>
      <c r="G76" s="48"/>
      <c r="H76" s="48"/>
      <c r="I76" s="48"/>
    </row>
    <row r="77" spans="2:9" x14ac:dyDescent="0.25">
      <c r="B77" s="48"/>
      <c r="C77" s="48"/>
      <c r="D77" s="48"/>
      <c r="E77" s="48"/>
      <c r="F77" s="48"/>
      <c r="G77" s="48"/>
      <c r="H77" s="48"/>
      <c r="I77" s="48"/>
    </row>
    <row r="78" spans="2:9" x14ac:dyDescent="0.25">
      <c r="B78" s="48"/>
      <c r="C78" s="48"/>
      <c r="D78" s="48"/>
      <c r="E78" s="48"/>
      <c r="F78" s="48"/>
      <c r="G78" s="48"/>
      <c r="H78" s="48"/>
      <c r="I78" s="48"/>
    </row>
    <row r="79" spans="2:9" x14ac:dyDescent="0.25">
      <c r="B79" s="48"/>
      <c r="C79" s="48"/>
      <c r="D79" s="48"/>
      <c r="E79" s="48"/>
      <c r="F79" s="48"/>
      <c r="G79" s="48"/>
      <c r="H79" s="48"/>
      <c r="I79" s="48"/>
    </row>
    <row r="80" spans="2:9" x14ac:dyDescent="0.25">
      <c r="B80" s="48"/>
      <c r="C80" s="48"/>
      <c r="D80" s="48"/>
      <c r="E80" s="48"/>
      <c r="F80" s="48"/>
      <c r="G80" s="48"/>
      <c r="H80" s="48"/>
      <c r="I80" s="48"/>
    </row>
    <row r="81" spans="2:9" x14ac:dyDescent="0.25">
      <c r="B81" s="48"/>
      <c r="C81" s="48"/>
      <c r="D81" s="48"/>
      <c r="E81" s="48"/>
      <c r="F81" s="48"/>
      <c r="G81" s="48"/>
      <c r="H81" s="48"/>
      <c r="I81" s="48"/>
    </row>
    <row r="82" spans="2:9" x14ac:dyDescent="0.25">
      <c r="B82" s="48"/>
      <c r="C82" s="48"/>
      <c r="D82" s="48"/>
      <c r="E82" s="48"/>
      <c r="F82" s="48"/>
      <c r="G82" s="48"/>
      <c r="H82" s="48"/>
      <c r="I82" s="48"/>
    </row>
    <row r="83" spans="2:9" x14ac:dyDescent="0.25">
      <c r="B83" s="48"/>
      <c r="C83" s="48"/>
      <c r="D83" s="48"/>
      <c r="E83" s="48"/>
      <c r="F83" s="48"/>
      <c r="G83" s="48"/>
      <c r="H83" s="48"/>
      <c r="I83" s="48"/>
    </row>
    <row r="84" spans="2:9" x14ac:dyDescent="0.25">
      <c r="B84" s="48"/>
      <c r="C84" s="48"/>
      <c r="D84" s="48"/>
      <c r="E84" s="48"/>
      <c r="F84" s="48"/>
      <c r="G84" s="48"/>
      <c r="H84" s="48"/>
      <c r="I84" s="48"/>
    </row>
    <row r="85" spans="2:9" x14ac:dyDescent="0.25">
      <c r="B85" s="48"/>
      <c r="C85" s="48"/>
      <c r="D85" s="48"/>
      <c r="E85" s="48"/>
      <c r="F85" s="48"/>
      <c r="G85" s="48"/>
      <c r="H85" s="48"/>
      <c r="I85" s="48"/>
    </row>
    <row r="86" spans="2:9" x14ac:dyDescent="0.25">
      <c r="B86" s="48"/>
      <c r="C86" s="48"/>
      <c r="D86" s="48"/>
      <c r="E86" s="48"/>
      <c r="F86" s="48"/>
      <c r="G86" s="48"/>
      <c r="H86" s="48"/>
      <c r="I86" s="48"/>
    </row>
    <row r="87" spans="2:9" x14ac:dyDescent="0.25">
      <c r="B87" s="48"/>
      <c r="C87" s="48"/>
      <c r="D87" s="48"/>
      <c r="E87" s="48"/>
      <c r="F87" s="48"/>
      <c r="G87" s="48"/>
      <c r="H87" s="48"/>
      <c r="I87" s="48"/>
    </row>
    <row r="88" spans="2:9" x14ac:dyDescent="0.25">
      <c r="B88" s="48"/>
      <c r="C88" s="48"/>
      <c r="D88" s="48"/>
      <c r="E88" s="48"/>
      <c r="F88" s="48"/>
      <c r="G88" s="48"/>
      <c r="H88" s="48"/>
      <c r="I88" s="48"/>
    </row>
    <row r="89" spans="2:9" x14ac:dyDescent="0.25">
      <c r="B89" s="48"/>
      <c r="C89" s="48"/>
      <c r="D89" s="48"/>
      <c r="E89" s="48"/>
      <c r="F89" s="48"/>
      <c r="G89" s="48"/>
      <c r="H89" s="48"/>
      <c r="I89" s="48"/>
    </row>
    <row r="90" spans="2:9" x14ac:dyDescent="0.25">
      <c r="B90" s="48"/>
      <c r="C90" s="48"/>
      <c r="D90" s="48"/>
      <c r="E90" s="48"/>
      <c r="F90" s="48"/>
      <c r="G90" s="48"/>
      <c r="H90" s="48"/>
      <c r="I90" s="48"/>
    </row>
    <row r="91" spans="2:9" x14ac:dyDescent="0.25">
      <c r="B91" s="48"/>
      <c r="C91" s="48"/>
      <c r="D91" s="48"/>
      <c r="E91" s="48"/>
      <c r="F91" s="48"/>
      <c r="G91" s="48"/>
      <c r="H91" s="48"/>
      <c r="I91" s="48"/>
    </row>
    <row r="92" spans="2:9" x14ac:dyDescent="0.25">
      <c r="B92" s="48"/>
      <c r="C92" s="48"/>
      <c r="D92" s="48"/>
      <c r="E92" s="48"/>
      <c r="F92" s="48"/>
      <c r="G92" s="48"/>
      <c r="H92" s="48"/>
      <c r="I92" s="48"/>
    </row>
    <row r="93" spans="2:9" x14ac:dyDescent="0.25">
      <c r="B93" s="48"/>
      <c r="C93" s="48"/>
      <c r="D93" s="48"/>
      <c r="E93" s="48"/>
      <c r="F93" s="48"/>
      <c r="G93" s="48"/>
      <c r="H93" s="48"/>
      <c r="I93" s="48"/>
    </row>
    <row r="94" spans="2:9" x14ac:dyDescent="0.25">
      <c r="B94" s="48"/>
      <c r="C94" s="48"/>
      <c r="D94" s="48"/>
      <c r="E94" s="48"/>
      <c r="F94" s="48"/>
      <c r="G94" s="48"/>
      <c r="H94" s="48"/>
      <c r="I94" s="48"/>
    </row>
    <row r="95" spans="2:9" x14ac:dyDescent="0.25">
      <c r="B95" s="48"/>
      <c r="C95" s="48"/>
      <c r="D95" s="48"/>
      <c r="E95" s="48"/>
      <c r="F95" s="48"/>
      <c r="G95" s="48"/>
      <c r="H95" s="48"/>
      <c r="I95" s="48"/>
    </row>
    <row r="96" spans="2:9" x14ac:dyDescent="0.25">
      <c r="B96" s="48"/>
      <c r="C96" s="48"/>
      <c r="D96" s="48"/>
      <c r="E96" s="48"/>
      <c r="F96" s="48"/>
      <c r="G96" s="48"/>
      <c r="H96" s="48"/>
      <c r="I96" s="48"/>
    </row>
    <row r="97" spans="2:9" x14ac:dyDescent="0.25">
      <c r="B97" s="48"/>
      <c r="C97" s="48"/>
      <c r="D97" s="48"/>
      <c r="E97" s="48"/>
      <c r="F97" s="48"/>
      <c r="G97" s="48"/>
      <c r="H97" s="48"/>
      <c r="I97" s="48"/>
    </row>
    <row r="98" spans="2:9" x14ac:dyDescent="0.25">
      <c r="B98" s="48"/>
      <c r="C98" s="48"/>
      <c r="D98" s="48"/>
      <c r="E98" s="48"/>
      <c r="F98" s="48"/>
      <c r="G98" s="48"/>
      <c r="H98" s="48"/>
      <c r="I98" s="48"/>
    </row>
    <row r="99" spans="2:9" x14ac:dyDescent="0.25">
      <c r="B99" s="48"/>
      <c r="C99" s="48"/>
      <c r="D99" s="48"/>
      <c r="E99" s="48"/>
      <c r="F99" s="48"/>
      <c r="G99" s="48"/>
      <c r="H99" s="48"/>
      <c r="I99" s="48"/>
    </row>
    <row r="100" spans="2:9" x14ac:dyDescent="0.25">
      <c r="B100" s="48"/>
      <c r="C100" s="48"/>
      <c r="D100" s="48"/>
      <c r="E100" s="48"/>
      <c r="F100" s="48"/>
      <c r="G100" s="48"/>
      <c r="H100" s="48"/>
      <c r="I100" s="48"/>
    </row>
    <row r="101" spans="2:9" x14ac:dyDescent="0.25">
      <c r="B101" s="48"/>
      <c r="C101" s="48"/>
      <c r="D101" s="48"/>
      <c r="E101" s="48"/>
      <c r="F101" s="48"/>
      <c r="G101" s="48"/>
      <c r="H101" s="48"/>
      <c r="I101" s="48"/>
    </row>
    <row r="102" spans="2:9" x14ac:dyDescent="0.25">
      <c r="B102" s="48"/>
      <c r="C102" s="48"/>
      <c r="D102" s="48"/>
      <c r="E102" s="48"/>
      <c r="F102" s="48"/>
      <c r="G102" s="48"/>
      <c r="H102" s="48"/>
      <c r="I102" s="48"/>
    </row>
    <row r="103" spans="2:9" x14ac:dyDescent="0.25">
      <c r="B103" s="48"/>
      <c r="C103" s="48"/>
      <c r="D103" s="48"/>
      <c r="E103" s="48"/>
      <c r="F103" s="48"/>
      <c r="G103" s="48"/>
      <c r="H103" s="48"/>
      <c r="I103" s="48"/>
    </row>
    <row r="104" spans="2:9" x14ac:dyDescent="0.25">
      <c r="B104" s="48"/>
      <c r="C104" s="48"/>
      <c r="D104" s="48"/>
      <c r="E104" s="48"/>
      <c r="F104" s="48"/>
      <c r="G104" s="48"/>
      <c r="H104" s="48"/>
      <c r="I104" s="48"/>
    </row>
    <row r="105" spans="2:9" x14ac:dyDescent="0.25">
      <c r="B105" s="48"/>
      <c r="C105" s="48"/>
      <c r="D105" s="48"/>
      <c r="E105" s="48"/>
      <c r="F105" s="48"/>
      <c r="G105" s="48"/>
      <c r="H105" s="48"/>
      <c r="I105" s="48"/>
    </row>
    <row r="106" spans="2:9" x14ac:dyDescent="0.25">
      <c r="B106" s="48"/>
      <c r="C106" s="48"/>
      <c r="D106" s="48"/>
      <c r="E106" s="48"/>
      <c r="F106" s="48"/>
      <c r="G106" s="48"/>
      <c r="H106" s="48"/>
      <c r="I106" s="48"/>
    </row>
    <row r="107" spans="2:9" x14ac:dyDescent="0.25">
      <c r="B107" s="48"/>
      <c r="C107" s="48"/>
      <c r="D107" s="48"/>
      <c r="E107" s="48"/>
      <c r="F107" s="48"/>
      <c r="G107" s="48"/>
      <c r="H107" s="48"/>
      <c r="I107" s="48"/>
    </row>
    <row r="108" spans="2:9" x14ac:dyDescent="0.25">
      <c r="B108" s="48"/>
      <c r="C108" s="48"/>
      <c r="D108" s="48"/>
      <c r="E108" s="48"/>
      <c r="F108" s="48"/>
      <c r="G108" s="48"/>
      <c r="H108" s="48"/>
      <c r="I108" s="48"/>
    </row>
  </sheetData>
  <mergeCells count="1">
    <mergeCell ref="H1:I1"/>
  </mergeCells>
  <conditionalFormatting sqref="B1">
    <cfRule type="cellIs" dxfId="29" priority="1" operator="equal">
      <formula>"Incomplete"</formula>
    </cfRule>
    <cfRule type="cellIs" dxfId="28" priority="2" operator="equal">
      <formula>"Flag for Review"</formula>
    </cfRule>
    <cfRule type="cellIs" dxfId="2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X77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2" width="17.140625" style="22" customWidth="1"/>
    <col min="3" max="6" width="15.42578125" style="22" customWidth="1"/>
    <col min="7" max="8" width="10.42578125" style="22" customWidth="1"/>
    <col min="9" max="9" width="10.7109375" style="22" customWidth="1"/>
    <col min="10" max="12" width="9.140625" style="22"/>
    <col min="13" max="13" width="12" style="22" customWidth="1"/>
    <col min="14" max="18" width="9.140625" style="22"/>
    <col min="19" max="19" width="11" style="22" bestFit="1" customWidth="1"/>
    <col min="20" max="16384" width="9.140625" style="22"/>
  </cols>
  <sheetData>
    <row r="1" spans="1:24" x14ac:dyDescent="0.25">
      <c r="A1" s="7">
        <v>18</v>
      </c>
      <c r="B1" s="33" t="s">
        <v>12</v>
      </c>
      <c r="C1" s="21"/>
      <c r="D1" s="21"/>
      <c r="E1" s="21"/>
      <c r="F1" s="21"/>
      <c r="G1" s="30"/>
      <c r="H1" s="47" t="s">
        <v>24</v>
      </c>
      <c r="J1" s="1" t="s">
        <v>183</v>
      </c>
      <c r="K1" s="630" t="s">
        <v>410</v>
      </c>
    </row>
    <row r="2" spans="1:24" x14ac:dyDescent="0.25">
      <c r="A2" s="23"/>
      <c r="B2" s="20"/>
      <c r="C2" s="20"/>
      <c r="D2" s="20"/>
      <c r="E2" s="20"/>
      <c r="F2" s="20"/>
      <c r="G2" s="20"/>
      <c r="H2" s="24"/>
    </row>
    <row r="3" spans="1:24" x14ac:dyDescent="0.25">
      <c r="A3" s="8" t="s">
        <v>13</v>
      </c>
      <c r="B3" s="202" t="s">
        <v>557</v>
      </c>
      <c r="C3" s="202"/>
      <c r="D3" s="202"/>
      <c r="E3" s="202"/>
      <c r="F3" s="202"/>
      <c r="G3" s="18"/>
      <c r="H3" s="19"/>
      <c r="I3" s="48"/>
      <c r="J3" s="493" t="s">
        <v>351</v>
      </c>
      <c r="K3" s="101" t="s">
        <v>598</v>
      </c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</row>
    <row r="4" spans="1:24" ht="15.75" thickBot="1" x14ac:dyDescent="0.3">
      <c r="A4" s="9">
        <f>INDEX('Point Grid'!B:B,MATCH($A$1,'Point Grid'!A:A,0))</f>
        <v>3</v>
      </c>
      <c r="B4" s="203" t="s">
        <v>2</v>
      </c>
      <c r="C4" s="202" t="s">
        <v>564</v>
      </c>
      <c r="D4" s="202"/>
      <c r="E4" s="202"/>
      <c r="F4" s="202"/>
      <c r="G4" s="18"/>
      <c r="H4" s="19"/>
      <c r="I4" s="48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</row>
    <row r="5" spans="1:24" ht="15.75" thickBot="1" x14ac:dyDescent="0.3">
      <c r="A5" s="5"/>
      <c r="B5" s="203" t="s">
        <v>3</v>
      </c>
      <c r="C5" s="202" t="s">
        <v>569</v>
      </c>
      <c r="D5" s="202"/>
      <c r="E5" s="202"/>
      <c r="F5" s="202"/>
      <c r="G5" s="18"/>
      <c r="H5" s="68"/>
      <c r="I5" s="48"/>
      <c r="J5" s="243"/>
      <c r="K5" s="243"/>
      <c r="L5" s="286" t="s">
        <v>352</v>
      </c>
      <c r="M5" s="286" t="s">
        <v>353</v>
      </c>
      <c r="N5" s="286" t="s">
        <v>558</v>
      </c>
      <c r="O5" s="286" t="s">
        <v>559</v>
      </c>
      <c r="P5" s="286" t="s">
        <v>560</v>
      </c>
      <c r="Q5" s="494" t="s">
        <v>561</v>
      </c>
      <c r="R5" s="286" t="s">
        <v>562</v>
      </c>
      <c r="S5" s="494" t="s">
        <v>563</v>
      </c>
      <c r="T5" s="243"/>
      <c r="U5" s="101"/>
      <c r="V5" s="101"/>
      <c r="W5" s="101"/>
      <c r="X5" s="101"/>
    </row>
    <row r="6" spans="1:24" x14ac:dyDescent="0.25">
      <c r="A6" s="23"/>
      <c r="B6" s="203" t="s">
        <v>4</v>
      </c>
      <c r="C6" s="202" t="s">
        <v>577</v>
      </c>
      <c r="D6" s="202"/>
      <c r="E6" s="202"/>
      <c r="F6" s="202"/>
      <c r="G6" s="18"/>
      <c r="H6" s="68"/>
      <c r="I6" s="48"/>
      <c r="J6" s="243"/>
      <c r="K6" s="495" t="s">
        <v>565</v>
      </c>
      <c r="L6" s="496"/>
      <c r="M6" s="496"/>
      <c r="N6" s="496" t="s">
        <v>566</v>
      </c>
      <c r="O6" s="497"/>
      <c r="P6" s="498" t="s">
        <v>567</v>
      </c>
      <c r="Q6" s="499" t="s">
        <v>567</v>
      </c>
      <c r="R6" s="496" t="s">
        <v>568</v>
      </c>
      <c r="S6" s="500" t="s">
        <v>568</v>
      </c>
      <c r="T6" s="243"/>
      <c r="U6" s="101"/>
      <c r="V6" s="101"/>
      <c r="W6" s="101"/>
      <c r="X6" s="101"/>
    </row>
    <row r="7" spans="1:24" x14ac:dyDescent="0.25">
      <c r="A7" s="23"/>
      <c r="B7" s="202"/>
      <c r="C7" s="202"/>
      <c r="D7" s="202"/>
      <c r="E7" s="202"/>
      <c r="F7" s="202"/>
      <c r="G7" s="18"/>
      <c r="H7" s="68"/>
      <c r="I7" s="48"/>
      <c r="J7" s="243"/>
      <c r="K7" s="501" t="s">
        <v>570</v>
      </c>
      <c r="L7" s="360" t="s">
        <v>571</v>
      </c>
      <c r="M7" s="360" t="s">
        <v>572</v>
      </c>
      <c r="N7" s="360" t="s">
        <v>573</v>
      </c>
      <c r="O7" s="502" t="s">
        <v>574</v>
      </c>
      <c r="P7" s="503" t="s">
        <v>575</v>
      </c>
      <c r="Q7" s="504" t="s">
        <v>576</v>
      </c>
      <c r="R7" s="360" t="s">
        <v>575</v>
      </c>
      <c r="S7" s="505" t="s">
        <v>576</v>
      </c>
      <c r="T7" s="243"/>
      <c r="U7" s="101"/>
      <c r="V7" s="101"/>
      <c r="W7" s="101"/>
      <c r="X7" s="101"/>
    </row>
    <row r="8" spans="1:24" x14ac:dyDescent="0.25">
      <c r="A8" s="23"/>
      <c r="B8" s="529" t="s">
        <v>565</v>
      </c>
      <c r="C8" s="530"/>
      <c r="D8" s="530"/>
      <c r="E8" s="530" t="s">
        <v>566</v>
      </c>
      <c r="F8" s="200"/>
      <c r="G8" s="18"/>
      <c r="H8" s="68"/>
      <c r="I8" s="48"/>
      <c r="J8" s="243"/>
      <c r="K8" s="506" t="s">
        <v>27</v>
      </c>
      <c r="L8" s="507">
        <f t="shared" ref="L8:O11" si="0">C10</f>
        <v>18000</v>
      </c>
      <c r="M8" s="507">
        <f t="shared" si="0"/>
        <v>19600</v>
      </c>
      <c r="N8" s="507">
        <f t="shared" si="0"/>
        <v>1260</v>
      </c>
      <c r="O8" s="508">
        <f t="shared" si="0"/>
        <v>4140</v>
      </c>
      <c r="P8" s="354">
        <f>L8-M8+N8-O8</f>
        <v>-4480</v>
      </c>
      <c r="Q8" s="353">
        <f>MAX(0,-P8)</f>
        <v>4480</v>
      </c>
      <c r="R8" s="353">
        <f>L8-M8+N8</f>
        <v>-340</v>
      </c>
      <c r="S8" s="350">
        <f>MAX(0,-R8)</f>
        <v>340</v>
      </c>
      <c r="T8" s="243"/>
      <c r="U8" s="101"/>
      <c r="V8" s="101"/>
      <c r="W8" s="101"/>
      <c r="X8" s="101"/>
    </row>
    <row r="9" spans="1:24" x14ac:dyDescent="0.25">
      <c r="A9" s="23"/>
      <c r="B9" s="145" t="s">
        <v>570</v>
      </c>
      <c r="C9" s="531" t="s">
        <v>571</v>
      </c>
      <c r="D9" s="531" t="s">
        <v>572</v>
      </c>
      <c r="E9" s="531" t="s">
        <v>573</v>
      </c>
      <c r="F9" s="199" t="s">
        <v>574</v>
      </c>
      <c r="G9" s="18"/>
      <c r="H9" s="68"/>
      <c r="I9" s="48"/>
      <c r="J9" s="243"/>
      <c r="K9" s="506" t="s">
        <v>28</v>
      </c>
      <c r="L9" s="507">
        <f t="shared" si="0"/>
        <v>19000</v>
      </c>
      <c r="M9" s="507">
        <f t="shared" si="0"/>
        <v>17700</v>
      </c>
      <c r="N9" s="507">
        <f t="shared" si="0"/>
        <v>950</v>
      </c>
      <c r="O9" s="508">
        <f t="shared" si="0"/>
        <v>3420</v>
      </c>
      <c r="P9" s="354">
        <f>L9-M9+N9-O9</f>
        <v>-1170</v>
      </c>
      <c r="Q9" s="353">
        <f>MAX(0,-P9)</f>
        <v>1170</v>
      </c>
      <c r="R9" s="353">
        <f>L9-M9+N9</f>
        <v>2250</v>
      </c>
      <c r="S9" s="350">
        <f>MAX(0,-R9)</f>
        <v>0</v>
      </c>
      <c r="T9" s="243"/>
      <c r="U9" s="101"/>
      <c r="V9" s="101"/>
      <c r="W9" s="101"/>
      <c r="X9" s="101"/>
    </row>
    <row r="10" spans="1:24" x14ac:dyDescent="0.25">
      <c r="A10" s="23"/>
      <c r="B10" s="144" t="s">
        <v>27</v>
      </c>
      <c r="C10" s="140">
        <v>18000</v>
      </c>
      <c r="D10" s="140">
        <v>19600</v>
      </c>
      <c r="E10" s="140">
        <v>1260</v>
      </c>
      <c r="F10" s="134">
        <v>4140</v>
      </c>
      <c r="G10" s="18"/>
      <c r="H10" s="68"/>
      <c r="I10" s="48"/>
      <c r="J10" s="243"/>
      <c r="K10" s="506" t="s">
        <v>43</v>
      </c>
      <c r="L10" s="507">
        <f t="shared" si="0"/>
        <v>14000</v>
      </c>
      <c r="M10" s="507">
        <f t="shared" si="0"/>
        <v>13700</v>
      </c>
      <c r="N10" s="507">
        <f t="shared" si="0"/>
        <v>700</v>
      </c>
      <c r="O10" s="508">
        <f t="shared" si="0"/>
        <v>2660</v>
      </c>
      <c r="P10" s="354">
        <f>L10-M10+N10-O10</f>
        <v>-1660</v>
      </c>
      <c r="Q10" s="353">
        <f>MAX(0,-P10)</f>
        <v>1660</v>
      </c>
      <c r="R10" s="353">
        <f>L10-M10+N10</f>
        <v>1000</v>
      </c>
      <c r="S10" s="350">
        <f>MAX(0,-R10)</f>
        <v>0</v>
      </c>
      <c r="T10" s="243"/>
      <c r="U10" s="101"/>
      <c r="V10" s="101"/>
      <c r="W10" s="101"/>
      <c r="X10" s="101"/>
    </row>
    <row r="11" spans="1:24" x14ac:dyDescent="0.25">
      <c r="A11" s="23"/>
      <c r="B11" s="144" t="s">
        <v>28</v>
      </c>
      <c r="C11" s="140">
        <v>19000</v>
      </c>
      <c r="D11" s="140">
        <v>17700</v>
      </c>
      <c r="E11" s="140">
        <v>950</v>
      </c>
      <c r="F11" s="134">
        <v>3420</v>
      </c>
      <c r="G11" s="18"/>
      <c r="H11" s="68"/>
      <c r="I11" s="48"/>
      <c r="J11" s="243"/>
      <c r="K11" s="501" t="s">
        <v>30</v>
      </c>
      <c r="L11" s="509">
        <f t="shared" si="0"/>
        <v>5000</v>
      </c>
      <c r="M11" s="509">
        <f t="shared" si="0"/>
        <v>6000</v>
      </c>
      <c r="N11" s="509">
        <f t="shared" si="0"/>
        <v>350</v>
      </c>
      <c r="O11" s="510">
        <f t="shared" si="0"/>
        <v>850</v>
      </c>
      <c r="P11" s="351">
        <f>L11-M11+N11-O11</f>
        <v>-1500</v>
      </c>
      <c r="Q11" s="278">
        <f>MAX(0,-P11)</f>
        <v>1500</v>
      </c>
      <c r="R11" s="278">
        <f>L11-M11+N11</f>
        <v>-650</v>
      </c>
      <c r="S11" s="352">
        <f>MAX(0,-R11)</f>
        <v>650</v>
      </c>
      <c r="T11" s="243"/>
      <c r="U11" s="101"/>
      <c r="V11" s="101"/>
      <c r="W11" s="101"/>
      <c r="X11" s="101"/>
    </row>
    <row r="12" spans="1:24" x14ac:dyDescent="0.25">
      <c r="A12" s="23"/>
      <c r="B12" s="144" t="s">
        <v>43</v>
      </c>
      <c r="C12" s="140">
        <v>14000</v>
      </c>
      <c r="D12" s="140">
        <v>13700</v>
      </c>
      <c r="E12" s="140">
        <v>700</v>
      </c>
      <c r="F12" s="134">
        <v>2660</v>
      </c>
      <c r="G12" s="18"/>
      <c r="H12" s="68"/>
      <c r="I12" s="48"/>
      <c r="J12" s="243"/>
      <c r="K12" s="356" t="s">
        <v>354</v>
      </c>
      <c r="L12" s="342" t="s">
        <v>147</v>
      </c>
      <c r="M12" s="340" t="s">
        <v>147</v>
      </c>
      <c r="N12" s="340" t="s">
        <v>147</v>
      </c>
      <c r="O12" s="511" t="s">
        <v>147</v>
      </c>
      <c r="P12" s="340" t="s">
        <v>147</v>
      </c>
      <c r="Q12" s="512">
        <f>SUM(Q8:Q11)</f>
        <v>8810</v>
      </c>
      <c r="R12" s="342" t="s">
        <v>147</v>
      </c>
      <c r="S12" s="513">
        <f>SUM(S8:S11)</f>
        <v>990</v>
      </c>
      <c r="T12" s="243"/>
      <c r="U12" s="101"/>
      <c r="V12" s="101"/>
      <c r="W12" s="101"/>
      <c r="X12" s="101"/>
    </row>
    <row r="13" spans="1:24" x14ac:dyDescent="0.25">
      <c r="A13" s="23"/>
      <c r="B13" s="145" t="s">
        <v>30</v>
      </c>
      <c r="C13" s="141">
        <v>5000</v>
      </c>
      <c r="D13" s="141">
        <v>6000</v>
      </c>
      <c r="E13" s="141">
        <v>350</v>
      </c>
      <c r="F13" s="138">
        <v>850</v>
      </c>
      <c r="G13" s="18"/>
      <c r="H13" s="68"/>
      <c r="I13" s="48"/>
      <c r="J13" s="243"/>
      <c r="K13" s="243"/>
      <c r="L13" s="243"/>
      <c r="M13" s="243"/>
      <c r="N13" s="243"/>
      <c r="O13" s="243"/>
      <c r="P13" s="243"/>
      <c r="Q13" s="514" t="s">
        <v>578</v>
      </c>
      <c r="R13" s="243"/>
      <c r="S13" s="514" t="s">
        <v>578</v>
      </c>
      <c r="T13" s="243"/>
      <c r="U13" s="101"/>
      <c r="V13" s="101"/>
      <c r="W13" s="101"/>
      <c r="X13" s="101"/>
    </row>
    <row r="14" spans="1:24" x14ac:dyDescent="0.25">
      <c r="A14" s="28"/>
      <c r="B14" s="18"/>
      <c r="C14" s="18"/>
      <c r="D14" s="18"/>
      <c r="E14" s="18"/>
      <c r="F14" s="18"/>
      <c r="G14" s="18"/>
      <c r="H14" s="68"/>
      <c r="I14" s="48"/>
      <c r="J14" s="243"/>
      <c r="K14" s="286" t="s">
        <v>560</v>
      </c>
      <c r="L14" s="243" t="s">
        <v>579</v>
      </c>
      <c r="M14" s="243"/>
      <c r="N14" s="243"/>
      <c r="O14" s="243"/>
      <c r="P14" s="243"/>
      <c r="Q14" s="514" t="s">
        <v>580</v>
      </c>
      <c r="R14" s="243"/>
      <c r="S14" s="514" t="s">
        <v>580</v>
      </c>
      <c r="T14" s="243"/>
      <c r="U14" s="101"/>
      <c r="V14" s="101"/>
      <c r="W14" s="101"/>
      <c r="X14" s="101"/>
    </row>
    <row r="15" spans="1:24" ht="15.75" thickBot="1" x14ac:dyDescent="0.3">
      <c r="A15" s="31"/>
      <c r="B15" s="53"/>
      <c r="C15" s="53"/>
      <c r="D15" s="53"/>
      <c r="E15" s="53"/>
      <c r="F15" s="53"/>
      <c r="G15" s="53"/>
      <c r="H15" s="59"/>
      <c r="I15" s="48"/>
      <c r="J15" s="243"/>
      <c r="K15" s="244" t="s">
        <v>561</v>
      </c>
      <c r="L15" s="243" t="s">
        <v>581</v>
      </c>
      <c r="M15" s="243"/>
      <c r="N15" s="243"/>
      <c r="O15" s="243"/>
      <c r="P15" s="243"/>
      <c r="Q15" s="337" t="s">
        <v>428</v>
      </c>
      <c r="R15" s="243"/>
      <c r="S15" s="337" t="s">
        <v>428</v>
      </c>
      <c r="T15" s="243"/>
      <c r="U15" s="101"/>
      <c r="V15" s="101"/>
      <c r="W15" s="101"/>
      <c r="X15" s="101"/>
    </row>
    <row r="16" spans="1:24" x14ac:dyDescent="0.25">
      <c r="B16" s="48"/>
      <c r="C16" s="48"/>
      <c r="D16" s="48"/>
      <c r="E16" s="48"/>
      <c r="F16" s="48"/>
      <c r="G16" s="48"/>
      <c r="H16" s="48"/>
      <c r="I16" s="48"/>
      <c r="J16" s="243"/>
      <c r="K16" s="244" t="s">
        <v>562</v>
      </c>
      <c r="L16" s="243" t="s">
        <v>582</v>
      </c>
      <c r="M16" s="243"/>
      <c r="N16" s="243"/>
      <c r="O16" s="243"/>
      <c r="P16" s="243"/>
      <c r="Q16" s="515" t="s">
        <v>583</v>
      </c>
      <c r="R16" s="515"/>
      <c r="S16" s="515"/>
      <c r="T16" s="243"/>
      <c r="U16" s="101"/>
      <c r="V16" s="101"/>
      <c r="W16" s="101"/>
      <c r="X16" s="101"/>
    </row>
    <row r="17" spans="2:24" x14ac:dyDescent="0.25">
      <c r="B17" s="48"/>
      <c r="C17" s="48"/>
      <c r="D17" s="48"/>
      <c r="E17" s="48"/>
      <c r="F17" s="48"/>
      <c r="G17" s="48"/>
      <c r="H17" s="48"/>
      <c r="I17" s="48"/>
      <c r="J17" s="243"/>
      <c r="K17" s="244" t="s">
        <v>563</v>
      </c>
      <c r="L17" s="243" t="s">
        <v>584</v>
      </c>
      <c r="M17" s="243"/>
      <c r="N17" s="243"/>
      <c r="O17" s="243"/>
      <c r="P17" s="243"/>
      <c r="Q17" s="243"/>
      <c r="R17" s="243"/>
      <c r="S17" s="243"/>
      <c r="T17" s="243"/>
      <c r="U17" s="101"/>
      <c r="V17" s="101"/>
      <c r="W17" s="101"/>
      <c r="X17" s="101"/>
    </row>
    <row r="18" spans="2:24" x14ac:dyDescent="0.25">
      <c r="B18" s="48"/>
      <c r="C18" s="48"/>
      <c r="D18" s="48"/>
      <c r="E18" s="48"/>
      <c r="F18" s="48"/>
      <c r="G18" s="48"/>
      <c r="H18" s="48"/>
      <c r="I18" s="48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101"/>
      <c r="V18" s="101"/>
      <c r="W18" s="101"/>
      <c r="X18" s="101"/>
    </row>
    <row r="19" spans="2:24" x14ac:dyDescent="0.25">
      <c r="B19" s="48"/>
      <c r="C19" s="48"/>
      <c r="D19" s="48"/>
      <c r="E19" s="48"/>
      <c r="F19" s="48"/>
      <c r="G19" s="48"/>
      <c r="H19" s="48"/>
      <c r="I19" s="48"/>
      <c r="J19" s="516" t="s">
        <v>585</v>
      </c>
      <c r="K19" s="243" t="s">
        <v>599</v>
      </c>
      <c r="L19" s="243"/>
      <c r="M19" s="243"/>
      <c r="N19" s="243"/>
      <c r="O19" s="243"/>
      <c r="P19" s="243"/>
      <c r="Q19" s="243"/>
      <c r="R19" s="243"/>
      <c r="S19" s="243"/>
      <c r="T19" s="243"/>
      <c r="U19" s="101"/>
      <c r="V19" s="101"/>
      <c r="W19" s="101"/>
      <c r="X19" s="101"/>
    </row>
    <row r="20" spans="2:24" x14ac:dyDescent="0.25">
      <c r="B20" s="48"/>
      <c r="C20" s="48"/>
      <c r="D20" s="48"/>
      <c r="E20" s="48"/>
      <c r="F20" s="48"/>
      <c r="G20" s="48"/>
      <c r="H20" s="48"/>
      <c r="I20" s="48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101"/>
      <c r="V20" s="101"/>
      <c r="W20" s="101"/>
      <c r="X20" s="101"/>
    </row>
    <row r="21" spans="2:24" x14ac:dyDescent="0.25">
      <c r="B21" s="48"/>
      <c r="C21" s="48"/>
      <c r="D21" s="48"/>
      <c r="E21" s="48"/>
      <c r="F21" s="48"/>
      <c r="G21" s="48"/>
      <c r="H21" s="48"/>
      <c r="I21" s="48"/>
      <c r="J21" s="243"/>
      <c r="K21" s="243"/>
      <c r="L21" s="286" t="s">
        <v>559</v>
      </c>
      <c r="M21" s="494" t="s">
        <v>561</v>
      </c>
      <c r="N21" s="286" t="s">
        <v>586</v>
      </c>
      <c r="O21" s="286" t="s">
        <v>587</v>
      </c>
      <c r="P21" s="494" t="s">
        <v>563</v>
      </c>
      <c r="Q21" s="286" t="s">
        <v>588</v>
      </c>
      <c r="R21" s="286" t="s">
        <v>589</v>
      </c>
      <c r="S21" s="286"/>
      <c r="T21" s="243"/>
      <c r="U21" s="101"/>
      <c r="V21" s="101"/>
      <c r="W21" s="101"/>
      <c r="X21" s="101"/>
    </row>
    <row r="22" spans="2:24" x14ac:dyDescent="0.25">
      <c r="B22" s="48"/>
      <c r="C22" s="48"/>
      <c r="D22" s="48"/>
      <c r="E22" s="48"/>
      <c r="F22" s="48"/>
      <c r="G22" s="48"/>
      <c r="H22" s="48"/>
      <c r="I22" s="48"/>
      <c r="J22" s="243"/>
      <c r="K22" s="357"/>
      <c r="L22" s="495" t="s">
        <v>590</v>
      </c>
      <c r="M22" s="517" t="s">
        <v>567</v>
      </c>
      <c r="N22" s="518" t="s">
        <v>567</v>
      </c>
      <c r="O22" s="519" t="s">
        <v>567</v>
      </c>
      <c r="P22" s="499" t="s">
        <v>568</v>
      </c>
      <c r="Q22" s="518" t="s">
        <v>568</v>
      </c>
      <c r="R22" s="519" t="s">
        <v>568</v>
      </c>
      <c r="S22" s="243"/>
      <c r="T22" s="243"/>
      <c r="U22" s="101"/>
      <c r="V22" s="101"/>
      <c r="W22" s="101"/>
      <c r="X22" s="101"/>
    </row>
    <row r="23" spans="2:24" x14ac:dyDescent="0.25">
      <c r="B23" s="48"/>
      <c r="C23" s="48"/>
      <c r="D23" s="48"/>
      <c r="E23" s="48"/>
      <c r="F23" s="48"/>
      <c r="G23" s="48"/>
      <c r="H23" s="48"/>
      <c r="I23" s="48"/>
      <c r="J23" s="243"/>
      <c r="K23" s="506" t="s">
        <v>565</v>
      </c>
      <c r="L23" s="506" t="s">
        <v>574</v>
      </c>
      <c r="M23" s="520" t="s">
        <v>576</v>
      </c>
      <c r="N23" s="521" t="s">
        <v>574</v>
      </c>
      <c r="O23" s="476" t="s">
        <v>591</v>
      </c>
      <c r="P23" s="522" t="s">
        <v>576</v>
      </c>
      <c r="Q23" s="521" t="s">
        <v>574</v>
      </c>
      <c r="R23" s="476" t="s">
        <v>591</v>
      </c>
      <c r="S23" s="243"/>
      <c r="T23" s="243"/>
      <c r="U23" s="101"/>
      <c r="V23" s="101"/>
      <c r="W23" s="101"/>
      <c r="X23" s="101"/>
    </row>
    <row r="24" spans="2:24" x14ac:dyDescent="0.25">
      <c r="B24" s="48"/>
      <c r="C24" s="48"/>
      <c r="D24" s="48"/>
      <c r="E24" s="48"/>
      <c r="F24" s="48"/>
      <c r="G24" s="48"/>
      <c r="H24" s="48"/>
      <c r="I24" s="48"/>
      <c r="J24" s="243"/>
      <c r="K24" s="501" t="s">
        <v>570</v>
      </c>
      <c r="L24" s="501"/>
      <c r="M24" s="503"/>
      <c r="N24" s="523" t="s">
        <v>592</v>
      </c>
      <c r="O24" s="472" t="s">
        <v>593</v>
      </c>
      <c r="P24" s="360"/>
      <c r="Q24" s="523" t="s">
        <v>592</v>
      </c>
      <c r="R24" s="472" t="s">
        <v>593</v>
      </c>
      <c r="S24" s="243"/>
      <c r="T24" s="243"/>
      <c r="U24" s="101"/>
      <c r="V24" s="101"/>
      <c r="W24" s="101"/>
      <c r="X24" s="101"/>
    </row>
    <row r="25" spans="2:24" x14ac:dyDescent="0.25">
      <c r="B25" s="48"/>
      <c r="C25" s="48"/>
      <c r="D25" s="48"/>
      <c r="E25" s="48"/>
      <c r="F25" s="48"/>
      <c r="G25" s="48"/>
      <c r="H25" s="48"/>
      <c r="I25" s="48"/>
      <c r="J25" s="243"/>
      <c r="K25" s="506" t="s">
        <v>27</v>
      </c>
      <c r="L25" s="524">
        <f>F10</f>
        <v>4140</v>
      </c>
      <c r="M25" s="354">
        <f>Q8</f>
        <v>4480</v>
      </c>
      <c r="N25" s="353">
        <f>MAX(0,L25-M25)</f>
        <v>0</v>
      </c>
      <c r="O25" s="350">
        <f>MAX(0,M25-L25)</f>
        <v>340</v>
      </c>
      <c r="P25" s="353">
        <f>S8</f>
        <v>340</v>
      </c>
      <c r="Q25" s="353">
        <v>0</v>
      </c>
      <c r="R25" s="350">
        <f>P25</f>
        <v>340</v>
      </c>
      <c r="S25" s="243"/>
      <c r="T25" s="243"/>
      <c r="U25" s="101"/>
      <c r="V25" s="101"/>
      <c r="W25" s="101"/>
      <c r="X25" s="101"/>
    </row>
    <row r="26" spans="2:24" x14ac:dyDescent="0.25">
      <c r="B26" s="48"/>
      <c r="C26" s="48"/>
      <c r="D26" s="48"/>
      <c r="E26" s="48"/>
      <c r="F26" s="48"/>
      <c r="G26" s="48"/>
      <c r="H26" s="48"/>
      <c r="I26" s="48"/>
      <c r="J26" s="243"/>
      <c r="K26" s="506" t="s">
        <v>28</v>
      </c>
      <c r="L26" s="524">
        <f>F11</f>
        <v>3420</v>
      </c>
      <c r="M26" s="354">
        <f>Q9</f>
        <v>1170</v>
      </c>
      <c r="N26" s="353">
        <f>MAX(0,L26-M26)</f>
        <v>2250</v>
      </c>
      <c r="O26" s="350">
        <f>MAX(0,M26-L26)</f>
        <v>0</v>
      </c>
      <c r="P26" s="353">
        <f>S9</f>
        <v>0</v>
      </c>
      <c r="Q26" s="353">
        <v>0</v>
      </c>
      <c r="R26" s="350">
        <f>P26</f>
        <v>0</v>
      </c>
      <c r="S26" s="243"/>
      <c r="T26" s="243"/>
      <c r="U26" s="101"/>
      <c r="V26" s="101"/>
      <c r="W26" s="101"/>
      <c r="X26" s="101"/>
    </row>
    <row r="27" spans="2:24" x14ac:dyDescent="0.25">
      <c r="B27" s="48"/>
      <c r="C27" s="48"/>
      <c r="D27" s="48"/>
      <c r="E27" s="48"/>
      <c r="F27" s="48"/>
      <c r="G27" s="48"/>
      <c r="H27" s="48"/>
      <c r="I27" s="48"/>
      <c r="J27" s="243"/>
      <c r="K27" s="506" t="s">
        <v>43</v>
      </c>
      <c r="L27" s="524">
        <f>F12</f>
        <v>2660</v>
      </c>
      <c r="M27" s="354">
        <f>Q10</f>
        <v>1660</v>
      </c>
      <c r="N27" s="353">
        <f>MAX(0,L27-M27)</f>
        <v>1000</v>
      </c>
      <c r="O27" s="350">
        <f>MAX(0,M27-L27)</f>
        <v>0</v>
      </c>
      <c r="P27" s="353">
        <f>S10</f>
        <v>0</v>
      </c>
      <c r="Q27" s="353">
        <v>0</v>
      </c>
      <c r="R27" s="350">
        <f>P27</f>
        <v>0</v>
      </c>
      <c r="S27" s="243"/>
      <c r="T27" s="243"/>
      <c r="U27" s="101"/>
      <c r="V27" s="101"/>
      <c r="W27" s="101"/>
      <c r="X27" s="101"/>
    </row>
    <row r="28" spans="2:24" x14ac:dyDescent="0.25">
      <c r="B28" s="48"/>
      <c r="C28" s="48"/>
      <c r="D28" s="48"/>
      <c r="E28" s="48"/>
      <c r="F28" s="48"/>
      <c r="G28" s="48"/>
      <c r="H28" s="48"/>
      <c r="I28" s="48"/>
      <c r="J28" s="243"/>
      <c r="K28" s="506" t="s">
        <v>30</v>
      </c>
      <c r="L28" s="524">
        <f>F13</f>
        <v>850</v>
      </c>
      <c r="M28" s="354">
        <f>Q11</f>
        <v>1500</v>
      </c>
      <c r="N28" s="353">
        <f>MAX(0,L28-M28)</f>
        <v>0</v>
      </c>
      <c r="O28" s="350">
        <f>MAX(0,M28-L28)</f>
        <v>650</v>
      </c>
      <c r="P28" s="353">
        <f>S11</f>
        <v>650</v>
      </c>
      <c r="Q28" s="353">
        <v>0</v>
      </c>
      <c r="R28" s="350">
        <f>P28</f>
        <v>650</v>
      </c>
      <c r="S28" s="243"/>
      <c r="T28" s="243"/>
      <c r="U28" s="101"/>
      <c r="V28" s="101"/>
      <c r="W28" s="101"/>
      <c r="X28" s="101"/>
    </row>
    <row r="29" spans="2:24" x14ac:dyDescent="0.25">
      <c r="B29" s="48"/>
      <c r="C29" s="48"/>
      <c r="D29" s="48"/>
      <c r="E29" s="48"/>
      <c r="F29" s="48"/>
      <c r="G29" s="48"/>
      <c r="H29" s="48"/>
      <c r="I29" s="48"/>
      <c r="J29" s="243"/>
      <c r="K29" s="356" t="s">
        <v>354</v>
      </c>
      <c r="L29" s="525"/>
      <c r="M29" s="339"/>
      <c r="N29" s="526">
        <f>SUM(N25:N28)</f>
        <v>3250</v>
      </c>
      <c r="O29" s="527">
        <f>SUM(O25:O28)</f>
        <v>990</v>
      </c>
      <c r="P29" s="341"/>
      <c r="Q29" s="526">
        <f>SUM(Q25:Q28)</f>
        <v>0</v>
      </c>
      <c r="R29" s="527">
        <f>SUM(R25:R28)</f>
        <v>990</v>
      </c>
      <c r="S29" s="243"/>
      <c r="T29" s="243"/>
      <c r="U29" s="101"/>
      <c r="V29" s="101"/>
      <c r="W29" s="101"/>
      <c r="X29" s="101"/>
    </row>
    <row r="30" spans="2:24" x14ac:dyDescent="0.25">
      <c r="B30" s="48"/>
      <c r="C30" s="48"/>
      <c r="D30" s="48"/>
      <c r="E30" s="48"/>
      <c r="F30" s="48"/>
      <c r="G30" s="48"/>
      <c r="H30" s="48"/>
      <c r="I30" s="48"/>
      <c r="J30" s="243"/>
      <c r="K30" s="243"/>
      <c r="L30" s="243"/>
      <c r="M30" s="243"/>
      <c r="N30" s="514" t="s">
        <v>578</v>
      </c>
      <c r="O30" s="514" t="s">
        <v>578</v>
      </c>
      <c r="P30" s="243"/>
      <c r="Q30" s="514" t="s">
        <v>578</v>
      </c>
      <c r="R30" s="514" t="s">
        <v>578</v>
      </c>
      <c r="S30" s="243"/>
      <c r="T30" s="243"/>
      <c r="U30" s="101"/>
      <c r="V30" s="101"/>
      <c r="W30" s="101"/>
      <c r="X30" s="101"/>
    </row>
    <row r="31" spans="2:24" x14ac:dyDescent="0.25">
      <c r="I31" s="48"/>
      <c r="J31" s="243"/>
      <c r="K31" s="286" t="s">
        <v>586</v>
      </c>
      <c r="L31" s="243" t="s">
        <v>594</v>
      </c>
      <c r="M31" s="243"/>
      <c r="N31" s="514" t="s">
        <v>580</v>
      </c>
      <c r="O31" s="514" t="s">
        <v>580</v>
      </c>
      <c r="P31" s="243"/>
      <c r="Q31" s="514" t="s">
        <v>580</v>
      </c>
      <c r="R31" s="514" t="s">
        <v>580</v>
      </c>
      <c r="S31" s="243"/>
      <c r="T31" s="243"/>
      <c r="U31" s="101"/>
    </row>
    <row r="32" spans="2:24" x14ac:dyDescent="0.25">
      <c r="I32" s="48"/>
      <c r="J32" s="243"/>
      <c r="K32" s="244" t="s">
        <v>587</v>
      </c>
      <c r="L32" s="243" t="s">
        <v>595</v>
      </c>
      <c r="M32" s="243"/>
      <c r="N32" s="337" t="s">
        <v>428</v>
      </c>
      <c r="O32" s="337" t="s">
        <v>428</v>
      </c>
      <c r="P32" s="243"/>
      <c r="Q32" s="337" t="s">
        <v>428</v>
      </c>
      <c r="R32" s="337" t="s">
        <v>428</v>
      </c>
      <c r="S32" s="243"/>
      <c r="T32" s="243"/>
      <c r="U32" s="101"/>
    </row>
    <row r="33" spans="2:24" x14ac:dyDescent="0.25">
      <c r="I33" s="48"/>
      <c r="J33" s="243"/>
      <c r="K33" s="286" t="s">
        <v>588</v>
      </c>
      <c r="L33" s="243" t="s">
        <v>596</v>
      </c>
      <c r="M33" s="243"/>
      <c r="N33" s="528" t="s">
        <v>3</v>
      </c>
      <c r="O33" s="528" t="s">
        <v>4</v>
      </c>
      <c r="P33" s="288"/>
      <c r="Q33" s="528" t="s">
        <v>3</v>
      </c>
      <c r="R33" s="528" t="s">
        <v>4</v>
      </c>
      <c r="S33" s="243"/>
      <c r="T33" s="243"/>
    </row>
    <row r="34" spans="2:24" x14ac:dyDescent="0.25">
      <c r="I34" s="48"/>
      <c r="J34" s="243"/>
      <c r="K34" s="244" t="s">
        <v>589</v>
      </c>
      <c r="L34" s="243" t="s">
        <v>597</v>
      </c>
      <c r="M34" s="243"/>
      <c r="N34" s="243"/>
      <c r="O34" s="243"/>
      <c r="P34" s="243"/>
      <c r="Q34" s="243"/>
      <c r="R34" s="243"/>
      <c r="S34" s="243"/>
      <c r="T34" s="243"/>
    </row>
    <row r="35" spans="2:24" x14ac:dyDescent="0.25">
      <c r="I35" s="48"/>
    </row>
    <row r="36" spans="2:24" x14ac:dyDescent="0.25">
      <c r="I36" s="48"/>
    </row>
    <row r="37" spans="2:24" x14ac:dyDescent="0.25">
      <c r="I37" s="48"/>
    </row>
    <row r="38" spans="2:24" x14ac:dyDescent="0.25">
      <c r="I38" s="48"/>
    </row>
    <row r="39" spans="2:24" x14ac:dyDescent="0.25">
      <c r="I39" s="48"/>
    </row>
    <row r="40" spans="2:24" x14ac:dyDescent="0.25">
      <c r="I40" s="48"/>
    </row>
    <row r="41" spans="2:24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2:24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2:24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2:24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2:24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2:24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2:24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2:24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2:24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2:24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2:24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2:24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2:24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2:24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2:24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2:24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2:24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2:24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2:24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2:24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2:24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2:24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2:24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2:24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2:24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2:24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2:24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2:24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2:24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2:24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2:24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2:24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2:24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2:24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2:24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2:24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2:24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</sheetData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G1:H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U103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2" width="16.7109375" style="22" customWidth="1"/>
    <col min="3" max="9" width="13" style="22" customWidth="1"/>
    <col min="10" max="10" width="10.7109375" style="22" customWidth="1"/>
    <col min="11" max="16384" width="9.140625" style="22"/>
  </cols>
  <sheetData>
    <row r="1" spans="1:21" x14ac:dyDescent="0.25">
      <c r="A1" s="7">
        <v>19</v>
      </c>
      <c r="B1" s="33" t="s">
        <v>12</v>
      </c>
      <c r="C1" s="21"/>
      <c r="D1" s="21"/>
      <c r="E1" s="21"/>
      <c r="F1" s="21"/>
      <c r="G1" s="21"/>
      <c r="H1" s="641" t="s">
        <v>24</v>
      </c>
      <c r="I1" s="644"/>
      <c r="K1" s="1" t="s">
        <v>183</v>
      </c>
      <c r="L1" s="362" t="s">
        <v>876</v>
      </c>
    </row>
    <row r="2" spans="1:21" x14ac:dyDescent="0.25">
      <c r="A2" s="23"/>
      <c r="B2" s="20"/>
      <c r="C2" s="20"/>
      <c r="D2" s="20"/>
      <c r="E2" s="20"/>
      <c r="F2" s="20"/>
      <c r="G2" s="20"/>
      <c r="H2" s="20"/>
      <c r="I2" s="24"/>
    </row>
    <row r="3" spans="1:21" ht="15.75" x14ac:dyDescent="0.25">
      <c r="A3" s="8" t="s">
        <v>13</v>
      </c>
      <c r="B3" s="36"/>
      <c r="C3" s="36"/>
      <c r="D3" s="36"/>
      <c r="E3" s="36"/>
      <c r="F3" s="36"/>
      <c r="G3" s="18"/>
      <c r="H3" s="18"/>
      <c r="I3" s="19"/>
      <c r="J3" s="48"/>
      <c r="K3" s="276" t="s">
        <v>2</v>
      </c>
      <c r="L3" s="243" t="s">
        <v>845</v>
      </c>
      <c r="M3" s="243"/>
      <c r="N3" s="243"/>
      <c r="O3" s="243"/>
      <c r="P3" s="243"/>
      <c r="Q3" s="243"/>
      <c r="R3" s="243"/>
      <c r="S3" s="243"/>
      <c r="T3" s="243"/>
      <c r="U3" s="243"/>
    </row>
    <row r="4" spans="1:21" ht="15.75" x14ac:dyDescent="0.25">
      <c r="A4" s="9">
        <f>INDEX('Point Grid'!B:B,MATCH($A$1,'Point Grid'!A:A,0))</f>
        <v>1.5</v>
      </c>
      <c r="B4" s="36"/>
      <c r="C4" s="36"/>
      <c r="D4" s="36"/>
      <c r="E4" s="36"/>
      <c r="F4" s="36"/>
      <c r="G4" s="18"/>
      <c r="H4" s="18"/>
      <c r="I4" s="19"/>
      <c r="J4" s="48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</row>
    <row r="5" spans="1:21" ht="15.75" x14ac:dyDescent="0.25">
      <c r="A5" s="204"/>
      <c r="B5" s="51"/>
      <c r="C5" s="51"/>
      <c r="D5" s="51"/>
      <c r="E5" s="51"/>
      <c r="F5" s="36"/>
      <c r="G5" s="18"/>
      <c r="H5" s="18"/>
      <c r="I5" s="19"/>
      <c r="J5" s="48"/>
      <c r="K5" s="276" t="s">
        <v>3</v>
      </c>
      <c r="L5" s="243" t="s">
        <v>847</v>
      </c>
      <c r="M5" s="243"/>
      <c r="N5" s="243"/>
      <c r="O5" s="243"/>
      <c r="P5" s="243"/>
      <c r="Q5" s="243"/>
      <c r="R5" s="243"/>
      <c r="S5" s="243"/>
      <c r="T5" s="243"/>
      <c r="U5" s="243"/>
    </row>
    <row r="6" spans="1:21" ht="15.75" x14ac:dyDescent="0.25">
      <c r="A6" s="28" t="s">
        <v>2</v>
      </c>
      <c r="B6" s="36" t="s">
        <v>844</v>
      </c>
      <c r="C6" s="42"/>
      <c r="D6" s="43"/>
      <c r="E6" s="43"/>
      <c r="F6" s="36"/>
      <c r="G6" s="18"/>
      <c r="H6" s="18"/>
      <c r="I6" s="19"/>
      <c r="J6" s="48"/>
      <c r="K6" s="260"/>
      <c r="L6" s="243"/>
      <c r="M6" s="243"/>
      <c r="N6" s="243"/>
      <c r="O6" s="243"/>
      <c r="P6" s="243"/>
      <c r="Q6" s="243"/>
      <c r="R6" s="243"/>
      <c r="S6" s="243"/>
      <c r="T6" s="243"/>
      <c r="U6" s="243"/>
    </row>
    <row r="7" spans="1:21" ht="16.5" thickBot="1" x14ac:dyDescent="0.3">
      <c r="A7" s="9">
        <f>INDEX('Point Grid'!$C$8:$I$32,MATCH($A$1,'Point Grid'!$A$8:$A$32,0),MATCH(A6,'Point Grid'!$C$7:$I$7,0))</f>
        <v>0.25</v>
      </c>
      <c r="B7" s="36"/>
      <c r="C7" s="44"/>
      <c r="D7" s="66"/>
      <c r="E7" s="66"/>
      <c r="F7" s="36"/>
      <c r="G7" s="18"/>
      <c r="H7" s="18"/>
      <c r="I7" s="19"/>
      <c r="J7" s="48"/>
      <c r="K7" s="260" t="s">
        <v>4</v>
      </c>
      <c r="L7" s="243" t="s">
        <v>255</v>
      </c>
      <c r="M7" s="243"/>
      <c r="N7" s="243"/>
      <c r="O7" s="243"/>
      <c r="P7" s="243"/>
      <c r="Q7" s="243"/>
      <c r="R7" s="243"/>
      <c r="S7" s="243"/>
      <c r="T7" s="243"/>
      <c r="U7" s="243"/>
    </row>
    <row r="8" spans="1:21" ht="16.5" thickBot="1" x14ac:dyDescent="0.3">
      <c r="A8" s="5"/>
      <c r="B8" s="30"/>
      <c r="C8" s="44"/>
      <c r="D8" s="66"/>
      <c r="E8" s="66"/>
      <c r="F8" s="36"/>
      <c r="G8" s="18"/>
      <c r="H8" s="51"/>
      <c r="I8" s="19"/>
      <c r="J8" s="48"/>
      <c r="K8" s="260"/>
      <c r="L8" s="243"/>
      <c r="M8" s="243"/>
      <c r="N8" s="243"/>
      <c r="O8" s="243"/>
      <c r="P8" s="243"/>
      <c r="Q8" s="243"/>
      <c r="R8" s="243"/>
      <c r="S8" s="243"/>
      <c r="T8" s="243"/>
      <c r="U8" s="243"/>
    </row>
    <row r="9" spans="1:21" ht="15.75" x14ac:dyDescent="0.25">
      <c r="A9" s="23"/>
      <c r="B9" s="30"/>
      <c r="C9" s="44"/>
      <c r="D9" s="66"/>
      <c r="E9" s="67"/>
      <c r="F9" s="36"/>
      <c r="G9" s="18"/>
      <c r="H9" s="56"/>
      <c r="I9" s="19"/>
      <c r="J9" s="48"/>
      <c r="K9" s="260" t="s">
        <v>5</v>
      </c>
      <c r="L9" s="243" t="s">
        <v>843</v>
      </c>
      <c r="M9" s="243"/>
      <c r="N9" s="243"/>
      <c r="O9" s="243"/>
      <c r="P9" s="243"/>
      <c r="Q9" s="243"/>
      <c r="R9" s="243"/>
      <c r="S9" s="243"/>
      <c r="T9" s="243"/>
      <c r="U9" s="243"/>
    </row>
    <row r="10" spans="1:21" ht="15.75" x14ac:dyDescent="0.25">
      <c r="A10" s="28" t="s">
        <v>3</v>
      </c>
      <c r="B10" s="36" t="s">
        <v>846</v>
      </c>
      <c r="C10" s="36"/>
      <c r="D10" s="36"/>
      <c r="E10" s="36"/>
      <c r="F10" s="36"/>
      <c r="G10" s="18"/>
      <c r="H10" s="56"/>
      <c r="I10" s="19"/>
      <c r="J10" s="48"/>
      <c r="K10" s="260"/>
      <c r="L10" s="243"/>
      <c r="M10" s="243"/>
      <c r="N10" s="243"/>
      <c r="O10" s="243"/>
      <c r="P10" s="243"/>
      <c r="Q10" s="243"/>
      <c r="R10" s="243"/>
      <c r="S10" s="243"/>
      <c r="T10" s="243"/>
      <c r="U10" s="243"/>
    </row>
    <row r="11" spans="1:21" ht="16.5" thickBot="1" x14ac:dyDescent="0.3">
      <c r="A11" s="9">
        <f>INDEX('Point Grid'!$C$8:$I$32,MATCH($A$1,'Point Grid'!$A$8:$A$32,0),MATCH(A10,'Point Grid'!$C$7:$I$7,0))</f>
        <v>0.25</v>
      </c>
      <c r="B11" s="51"/>
      <c r="C11" s="36"/>
      <c r="D11" s="36"/>
      <c r="E11" s="36"/>
      <c r="F11" s="36"/>
      <c r="G11" s="18"/>
      <c r="H11" s="56"/>
      <c r="I11" s="19"/>
      <c r="J11" s="48"/>
      <c r="K11" s="260" t="s">
        <v>6</v>
      </c>
      <c r="L11" s="243" t="s">
        <v>845</v>
      </c>
      <c r="M11" s="243"/>
      <c r="N11" s="243"/>
      <c r="O11" s="243"/>
      <c r="P11" s="243"/>
      <c r="Q11" s="243"/>
      <c r="R11" s="243"/>
      <c r="S11" s="243"/>
      <c r="T11" s="243"/>
      <c r="U11" s="243"/>
    </row>
    <row r="12" spans="1:21" ht="16.5" thickBot="1" x14ac:dyDescent="0.3">
      <c r="A12" s="5"/>
      <c r="B12" s="30"/>
      <c r="C12" s="36"/>
      <c r="D12" s="36"/>
      <c r="E12" s="36"/>
      <c r="F12" s="36"/>
      <c r="G12" s="18"/>
      <c r="H12" s="56"/>
      <c r="I12" s="19"/>
      <c r="J12" s="48"/>
      <c r="K12" s="260"/>
      <c r="L12" s="243"/>
      <c r="M12" s="243"/>
      <c r="N12" s="243"/>
      <c r="O12" s="243"/>
      <c r="P12" s="243"/>
      <c r="Q12" s="243"/>
      <c r="R12" s="243"/>
      <c r="S12" s="243"/>
      <c r="T12" s="243"/>
      <c r="U12" s="243"/>
    </row>
    <row r="13" spans="1:21" ht="15.75" x14ac:dyDescent="0.25">
      <c r="A13" s="38"/>
      <c r="B13" s="30"/>
      <c r="C13" s="36"/>
      <c r="D13" s="36"/>
      <c r="E13" s="36"/>
      <c r="F13" s="36"/>
      <c r="G13" s="18"/>
      <c r="H13" s="56"/>
      <c r="I13" s="19"/>
      <c r="J13" s="48"/>
      <c r="K13" s="276" t="s">
        <v>7</v>
      </c>
      <c r="L13" s="327" t="s">
        <v>935</v>
      </c>
      <c r="M13" s="243"/>
      <c r="N13" s="243"/>
      <c r="O13" s="243"/>
      <c r="P13" s="243"/>
      <c r="Q13" s="243"/>
      <c r="R13" s="243"/>
      <c r="S13" s="243"/>
      <c r="T13" s="243"/>
      <c r="U13" s="243"/>
    </row>
    <row r="14" spans="1:21" ht="15.75" x14ac:dyDescent="0.25">
      <c r="A14" s="28" t="s">
        <v>4</v>
      </c>
      <c r="B14" s="36" t="s">
        <v>148</v>
      </c>
      <c r="C14" s="36"/>
      <c r="D14" s="36"/>
      <c r="E14" s="36"/>
      <c r="F14" s="36"/>
      <c r="G14" s="18"/>
      <c r="H14" s="56"/>
      <c r="I14" s="19"/>
      <c r="J14" s="48"/>
      <c r="K14" s="243"/>
      <c r="L14" s="257"/>
      <c r="M14" s="243"/>
      <c r="N14" s="243"/>
      <c r="O14" s="243"/>
      <c r="P14" s="243"/>
      <c r="Q14" s="243"/>
      <c r="R14" s="243"/>
      <c r="S14" s="243"/>
      <c r="T14" s="243"/>
      <c r="U14" s="243"/>
    </row>
    <row r="15" spans="1:21" ht="16.5" thickBot="1" x14ac:dyDescent="0.3">
      <c r="A15" s="9">
        <f>INDEX('Point Grid'!$C$8:$I$32,MATCH($A$1,'Point Grid'!$A$8:$A$32,0),MATCH(A14,'Point Grid'!$C$7:$I$7,0))</f>
        <v>0.25</v>
      </c>
      <c r="B15" s="36"/>
      <c r="C15" s="36"/>
      <c r="D15" s="36"/>
      <c r="E15" s="36"/>
      <c r="F15" s="36"/>
      <c r="G15" s="18"/>
      <c r="H15" s="56"/>
      <c r="I15" s="19"/>
      <c r="J15" s="48"/>
      <c r="K15" s="243"/>
      <c r="L15" s="257"/>
      <c r="M15" s="243"/>
      <c r="N15" s="243"/>
      <c r="O15" s="243"/>
      <c r="P15" s="243"/>
      <c r="Q15" s="243"/>
      <c r="R15" s="243"/>
      <c r="S15" s="243"/>
      <c r="T15" s="243"/>
      <c r="U15" s="243"/>
    </row>
    <row r="16" spans="1:21" ht="16.5" thickBot="1" x14ac:dyDescent="0.3">
      <c r="A16" s="5"/>
      <c r="B16" s="30"/>
      <c r="C16" s="36"/>
      <c r="D16" s="36"/>
      <c r="E16" s="36"/>
      <c r="F16" s="36"/>
      <c r="G16" s="18"/>
      <c r="H16" s="56"/>
      <c r="I16" s="19"/>
      <c r="J16" s="48"/>
      <c r="K16" s="243"/>
      <c r="L16" s="257"/>
      <c r="M16" s="243"/>
      <c r="N16" s="243"/>
      <c r="O16" s="243"/>
      <c r="P16" s="243"/>
      <c r="Q16" s="243"/>
      <c r="R16" s="243"/>
      <c r="S16" s="243"/>
      <c r="T16" s="243"/>
      <c r="U16" s="243"/>
    </row>
    <row r="17" spans="1:21" ht="15.75" x14ac:dyDescent="0.25">
      <c r="A17" s="38"/>
      <c r="B17" s="30"/>
      <c r="C17" s="36"/>
      <c r="D17" s="36"/>
      <c r="E17" s="36"/>
      <c r="F17" s="36"/>
      <c r="G17" s="18"/>
      <c r="H17" s="56"/>
      <c r="I17" s="19"/>
      <c r="J17" s="48"/>
      <c r="K17" s="243"/>
      <c r="L17" s="257"/>
      <c r="M17" s="243"/>
      <c r="N17" s="243"/>
      <c r="O17" s="243"/>
      <c r="P17" s="243"/>
      <c r="Q17" s="243"/>
      <c r="R17" s="243"/>
      <c r="S17" s="243"/>
      <c r="T17" s="243"/>
      <c r="U17" s="243"/>
    </row>
    <row r="18" spans="1:21" ht="15.75" x14ac:dyDescent="0.25">
      <c r="A18" s="28" t="s">
        <v>5</v>
      </c>
      <c r="B18" s="18" t="s">
        <v>848</v>
      </c>
      <c r="C18" s="36"/>
      <c r="D18" s="36"/>
      <c r="E18" s="36"/>
      <c r="F18" s="36"/>
      <c r="G18" s="18"/>
      <c r="H18" s="56"/>
      <c r="I18" s="19"/>
      <c r="J18" s="48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</row>
    <row r="19" spans="1:21" ht="16.5" thickBot="1" x14ac:dyDescent="0.3">
      <c r="A19" s="9">
        <f>INDEX('Point Grid'!$C$8:$I$32,MATCH($A$1,'Point Grid'!$A$8:$A$32,0),MATCH(A18,'Point Grid'!$C$7:$I$7,0))</f>
        <v>0.25</v>
      </c>
      <c r="B19" s="51"/>
      <c r="C19" s="36"/>
      <c r="D19" s="36"/>
      <c r="E19" s="36"/>
      <c r="F19" s="36"/>
      <c r="G19" s="18"/>
      <c r="H19" s="56"/>
      <c r="I19" s="19"/>
      <c r="J19" s="48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</row>
    <row r="20" spans="1:21" ht="16.5" thickBot="1" x14ac:dyDescent="0.3">
      <c r="A20" s="5"/>
      <c r="B20" s="598" t="s">
        <v>838</v>
      </c>
      <c r="C20" s="36" t="s">
        <v>837</v>
      </c>
      <c r="D20" s="36"/>
      <c r="E20" s="36"/>
      <c r="F20" s="36"/>
      <c r="G20" s="18"/>
      <c r="H20" s="56"/>
      <c r="I20" s="19"/>
      <c r="J20" s="48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</row>
    <row r="21" spans="1:21" ht="15.75" x14ac:dyDescent="0.25">
      <c r="A21" s="38"/>
      <c r="B21" s="598" t="s">
        <v>841</v>
      </c>
      <c r="C21" s="36" t="s">
        <v>842</v>
      </c>
      <c r="D21" s="36"/>
      <c r="E21" s="36"/>
      <c r="F21" s="36"/>
      <c r="G21" s="18"/>
      <c r="H21" s="56"/>
      <c r="I21" s="19"/>
      <c r="J21" s="48"/>
    </row>
    <row r="22" spans="1:21" ht="15.75" x14ac:dyDescent="0.25">
      <c r="A22" s="38"/>
      <c r="B22" s="598" t="s">
        <v>840</v>
      </c>
      <c r="C22" s="36" t="s">
        <v>849</v>
      </c>
      <c r="D22" s="36"/>
      <c r="E22" s="36"/>
      <c r="F22" s="36"/>
      <c r="G22" s="18"/>
      <c r="H22" s="56"/>
      <c r="I22" s="19"/>
      <c r="J22" s="48"/>
    </row>
    <row r="23" spans="1:21" ht="15.75" x14ac:dyDescent="0.25">
      <c r="A23" s="38"/>
      <c r="B23" s="598" t="s">
        <v>839</v>
      </c>
      <c r="C23" s="36" t="s">
        <v>850</v>
      </c>
      <c r="D23" s="36"/>
      <c r="E23" s="36"/>
      <c r="F23" s="36"/>
      <c r="G23" s="18"/>
      <c r="H23" s="56"/>
      <c r="I23" s="19"/>
      <c r="J23" s="48"/>
    </row>
    <row r="24" spans="1:21" ht="15.75" x14ac:dyDescent="0.25">
      <c r="A24" s="38"/>
      <c r="B24" s="30"/>
      <c r="C24" s="36"/>
      <c r="D24" s="36"/>
      <c r="E24" s="36"/>
      <c r="F24" s="36"/>
      <c r="G24" s="18"/>
      <c r="H24" s="56"/>
      <c r="I24" s="19"/>
      <c r="J24" s="48"/>
    </row>
    <row r="25" spans="1:21" ht="15.75" x14ac:dyDescent="0.25">
      <c r="A25" s="28" t="s">
        <v>6</v>
      </c>
      <c r="B25" s="51" t="s">
        <v>851</v>
      </c>
      <c r="C25" s="36"/>
      <c r="D25" s="36"/>
      <c r="E25" s="36"/>
      <c r="F25" s="36"/>
      <c r="G25" s="18"/>
      <c r="H25" s="56"/>
      <c r="I25" s="19"/>
      <c r="J25" s="48"/>
    </row>
    <row r="26" spans="1:21" ht="16.5" thickBot="1" x14ac:dyDescent="0.3">
      <c r="A26" s="9">
        <f>INDEX('Point Grid'!$C$8:$I$32,MATCH($A$1,'Point Grid'!$A$8:$A$32,0),MATCH(A25,'Point Grid'!$C$7:$I$7,0))</f>
        <v>0.25</v>
      </c>
      <c r="B26" s="51"/>
      <c r="C26" s="36"/>
      <c r="D26" s="36"/>
      <c r="E26" s="36"/>
      <c r="F26" s="36"/>
      <c r="G26" s="18"/>
      <c r="H26" s="56"/>
      <c r="I26" s="19"/>
      <c r="J26" s="48"/>
    </row>
    <row r="27" spans="1:21" ht="15.75" thickBot="1" x14ac:dyDescent="0.3">
      <c r="A27" s="5"/>
      <c r="B27" s="600" t="s">
        <v>185</v>
      </c>
      <c r="C27" s="599" t="s">
        <v>852</v>
      </c>
      <c r="D27" s="18"/>
      <c r="E27" s="18"/>
      <c r="F27" s="18"/>
      <c r="G27" s="18"/>
      <c r="H27" s="56"/>
      <c r="I27" s="19"/>
      <c r="J27" s="48"/>
    </row>
    <row r="28" spans="1:21" s="35" customFormat="1" x14ac:dyDescent="0.25">
      <c r="A28" s="38"/>
      <c r="B28" s="18"/>
      <c r="C28" s="599" t="s">
        <v>853</v>
      </c>
      <c r="D28" s="18"/>
      <c r="E28" s="18"/>
      <c r="F28" s="18"/>
      <c r="G28" s="18"/>
      <c r="H28" s="18"/>
      <c r="I28" s="19"/>
      <c r="J28" s="52"/>
    </row>
    <row r="29" spans="1:21" s="35" customFormat="1" x14ac:dyDescent="0.25">
      <c r="A29" s="38"/>
      <c r="B29" s="18"/>
      <c r="C29" s="599" t="s">
        <v>854</v>
      </c>
      <c r="D29" s="18"/>
      <c r="E29" s="18"/>
      <c r="F29" s="18"/>
      <c r="G29" s="18"/>
      <c r="H29" s="18"/>
      <c r="I29" s="19"/>
      <c r="J29" s="52"/>
    </row>
    <row r="30" spans="1:21" s="35" customFormat="1" x14ac:dyDescent="0.25">
      <c r="A30" s="38"/>
      <c r="B30" s="18"/>
      <c r="C30" s="599" t="s">
        <v>855</v>
      </c>
      <c r="D30" s="18"/>
      <c r="E30" s="18"/>
      <c r="F30" s="18"/>
      <c r="G30" s="18"/>
      <c r="H30" s="18"/>
      <c r="I30" s="19"/>
      <c r="J30" s="52"/>
    </row>
    <row r="31" spans="1:21" s="35" customFormat="1" x14ac:dyDescent="0.25">
      <c r="A31" s="38"/>
      <c r="B31" s="18"/>
      <c r="C31" s="18"/>
      <c r="D31" s="18"/>
      <c r="E31" s="18"/>
      <c r="F31" s="18"/>
      <c r="G31" s="18"/>
      <c r="H31" s="18"/>
      <c r="I31" s="19"/>
      <c r="J31" s="52"/>
    </row>
    <row r="32" spans="1:21" s="35" customFormat="1" x14ac:dyDescent="0.25">
      <c r="A32" s="28" t="s">
        <v>7</v>
      </c>
      <c r="B32" s="51" t="s">
        <v>851</v>
      </c>
      <c r="C32" s="18"/>
      <c r="D32" s="18"/>
      <c r="E32" s="18"/>
      <c r="F32" s="18"/>
      <c r="G32" s="18"/>
      <c r="H32" s="18"/>
      <c r="I32" s="19"/>
      <c r="J32" s="52"/>
    </row>
    <row r="33" spans="1:10" s="35" customFormat="1" ht="15.75" thickBot="1" x14ac:dyDescent="0.3">
      <c r="A33" s="9">
        <f>INDEX('Point Grid'!$C$8:$I$32,MATCH($A$1,'Point Grid'!$A$8:$A$32,0),MATCH(A32,'Point Grid'!$C$7:$I$7,0))</f>
        <v>0.25</v>
      </c>
      <c r="B33" s="51"/>
      <c r="C33" s="18"/>
      <c r="D33" s="18"/>
      <c r="E33" s="18"/>
      <c r="F33" s="18"/>
      <c r="G33" s="18"/>
      <c r="H33" s="18"/>
      <c r="I33" s="19"/>
      <c r="J33" s="52"/>
    </row>
    <row r="34" spans="1:10" s="35" customFormat="1" ht="15.75" thickBot="1" x14ac:dyDescent="0.3">
      <c r="A34" s="5"/>
      <c r="B34" s="600" t="s">
        <v>185</v>
      </c>
      <c r="C34" s="599" t="s">
        <v>856</v>
      </c>
      <c r="D34" s="18"/>
      <c r="E34" s="18"/>
      <c r="F34" s="18"/>
      <c r="G34" s="18"/>
      <c r="H34" s="18"/>
      <c r="I34" s="19"/>
      <c r="J34" s="52"/>
    </row>
    <row r="35" spans="1:10" s="35" customFormat="1" x14ac:dyDescent="0.25">
      <c r="A35" s="38"/>
      <c r="B35" s="18"/>
      <c r="C35" s="18"/>
      <c r="D35" s="18"/>
      <c r="E35" s="18"/>
      <c r="F35" s="18"/>
      <c r="G35" s="18"/>
      <c r="H35" s="18"/>
      <c r="I35" s="19"/>
      <c r="J35" s="52"/>
    </row>
    <row r="36" spans="1:10" ht="15.75" x14ac:dyDescent="0.25">
      <c r="A36" s="38"/>
      <c r="B36" s="18"/>
      <c r="C36" s="36"/>
      <c r="D36" s="36"/>
      <c r="E36" s="36"/>
      <c r="F36" s="36"/>
      <c r="G36" s="18"/>
      <c r="H36" s="56"/>
      <c r="I36" s="19"/>
      <c r="J36" s="48"/>
    </row>
    <row r="37" spans="1:10" ht="15.75" x14ac:dyDescent="0.25">
      <c r="A37" s="38"/>
      <c r="B37" s="18"/>
      <c r="C37" s="36"/>
      <c r="D37" s="36"/>
      <c r="E37" s="36"/>
      <c r="F37" s="36"/>
      <c r="G37" s="18"/>
      <c r="H37" s="56"/>
      <c r="I37" s="19"/>
      <c r="J37" s="48"/>
    </row>
    <row r="38" spans="1:10" x14ac:dyDescent="0.25">
      <c r="A38" s="38"/>
      <c r="B38" s="18"/>
      <c r="C38" s="18"/>
      <c r="D38" s="18"/>
      <c r="E38" s="18"/>
      <c r="F38" s="18"/>
      <c r="G38" s="18"/>
      <c r="H38" s="56"/>
      <c r="I38" s="19"/>
      <c r="J38" s="48"/>
    </row>
    <row r="39" spans="1:10" ht="15.75" thickBot="1" x14ac:dyDescent="0.3">
      <c r="A39" s="39"/>
      <c r="B39" s="53"/>
      <c r="C39" s="53"/>
      <c r="D39" s="53"/>
      <c r="E39" s="53"/>
      <c r="F39" s="53"/>
      <c r="G39" s="53"/>
      <c r="H39" s="53"/>
      <c r="I39" s="59"/>
      <c r="J39" s="48"/>
    </row>
    <row r="40" spans="1:10" x14ac:dyDescent="0.25">
      <c r="B40" s="48"/>
      <c r="C40" s="48"/>
      <c r="D40" s="48"/>
      <c r="E40" s="48"/>
      <c r="F40" s="48"/>
      <c r="G40" s="48"/>
      <c r="H40" s="48"/>
      <c r="I40" s="48"/>
      <c r="J40" s="48"/>
    </row>
    <row r="41" spans="1:10" x14ac:dyDescent="0.25">
      <c r="B41" s="48"/>
      <c r="C41" s="48"/>
      <c r="D41" s="48"/>
      <c r="E41" s="48"/>
      <c r="F41" s="48"/>
      <c r="G41" s="48"/>
      <c r="H41" s="48"/>
      <c r="I41" s="48"/>
      <c r="J41" s="48"/>
    </row>
    <row r="42" spans="1:10" x14ac:dyDescent="0.25">
      <c r="B42" s="48"/>
      <c r="C42" s="48"/>
      <c r="D42" s="48"/>
      <c r="E42" s="48"/>
      <c r="F42" s="48"/>
      <c r="G42" s="48"/>
      <c r="H42" s="48"/>
      <c r="I42" s="48"/>
      <c r="J42" s="48"/>
    </row>
    <row r="43" spans="1:10" x14ac:dyDescent="0.25">
      <c r="B43" s="48"/>
      <c r="C43" s="48"/>
      <c r="D43" s="48"/>
      <c r="E43" s="48"/>
      <c r="F43" s="48"/>
      <c r="G43" s="48"/>
      <c r="H43" s="48"/>
      <c r="I43" s="48"/>
      <c r="J43" s="48"/>
    </row>
    <row r="44" spans="1:10" x14ac:dyDescent="0.25"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B46" s="48"/>
      <c r="C46" s="48"/>
      <c r="D46" s="48"/>
      <c r="E46" s="48"/>
      <c r="F46" s="48"/>
      <c r="G46" s="48"/>
      <c r="H46" s="48"/>
      <c r="I46" s="48"/>
      <c r="J46" s="48"/>
    </row>
    <row r="47" spans="1:10" x14ac:dyDescent="0.25">
      <c r="B47" s="48"/>
      <c r="C47" s="48"/>
      <c r="D47" s="48"/>
      <c r="E47" s="48"/>
      <c r="F47" s="48"/>
      <c r="G47" s="48"/>
      <c r="H47" s="48"/>
      <c r="I47" s="48"/>
      <c r="J47" s="48"/>
    </row>
    <row r="48" spans="1:10" x14ac:dyDescent="0.25">
      <c r="B48" s="48"/>
      <c r="C48" s="48"/>
      <c r="D48" s="48"/>
      <c r="E48" s="48"/>
      <c r="F48" s="48"/>
      <c r="G48" s="48"/>
      <c r="H48" s="48"/>
      <c r="I48" s="48"/>
      <c r="J48" s="48"/>
    </row>
    <row r="49" spans="2:10" x14ac:dyDescent="0.25">
      <c r="B49" s="48"/>
      <c r="C49" s="48"/>
      <c r="D49" s="48"/>
      <c r="E49" s="48"/>
      <c r="F49" s="48"/>
      <c r="G49" s="48"/>
      <c r="H49" s="48"/>
      <c r="I49" s="48"/>
      <c r="J49" s="48"/>
    </row>
    <row r="50" spans="2:10" x14ac:dyDescent="0.25">
      <c r="B50" s="48"/>
      <c r="C50" s="48"/>
      <c r="D50" s="48"/>
      <c r="E50" s="48"/>
      <c r="F50" s="48"/>
      <c r="G50" s="48"/>
      <c r="H50" s="48"/>
      <c r="I50" s="48"/>
      <c r="J50" s="48"/>
    </row>
    <row r="51" spans="2:10" x14ac:dyDescent="0.25">
      <c r="B51" s="48"/>
      <c r="C51" s="48"/>
      <c r="D51" s="48"/>
      <c r="E51" s="48"/>
      <c r="F51" s="48"/>
      <c r="G51" s="48"/>
      <c r="H51" s="48"/>
      <c r="I51" s="48"/>
      <c r="J51" s="48"/>
    </row>
    <row r="52" spans="2:10" x14ac:dyDescent="0.25">
      <c r="B52" s="48"/>
      <c r="C52" s="48"/>
      <c r="D52" s="48"/>
      <c r="E52" s="48"/>
      <c r="F52" s="48"/>
      <c r="G52" s="48"/>
      <c r="H52" s="48"/>
      <c r="I52" s="48"/>
      <c r="J52" s="48"/>
    </row>
    <row r="53" spans="2:10" x14ac:dyDescent="0.25">
      <c r="B53" s="48"/>
      <c r="C53" s="48"/>
      <c r="D53" s="48"/>
      <c r="E53" s="48"/>
      <c r="F53" s="48"/>
      <c r="G53" s="48"/>
      <c r="H53" s="48"/>
      <c r="I53" s="48"/>
      <c r="J53" s="48"/>
    </row>
    <row r="54" spans="2:10" x14ac:dyDescent="0.25">
      <c r="B54" s="48"/>
      <c r="C54" s="48"/>
      <c r="D54" s="48"/>
      <c r="E54" s="48"/>
      <c r="F54" s="48"/>
      <c r="G54" s="48"/>
      <c r="H54" s="48"/>
      <c r="I54" s="48"/>
      <c r="J54" s="48"/>
    </row>
    <row r="55" spans="2:10" x14ac:dyDescent="0.25">
      <c r="B55" s="48"/>
      <c r="C55" s="48"/>
      <c r="D55" s="48"/>
      <c r="E55" s="48"/>
      <c r="F55" s="48"/>
      <c r="G55" s="48"/>
      <c r="H55" s="48"/>
      <c r="I55" s="48"/>
      <c r="J55" s="48"/>
    </row>
    <row r="56" spans="2:10" x14ac:dyDescent="0.25">
      <c r="B56" s="48"/>
      <c r="C56" s="48"/>
      <c r="D56" s="48"/>
      <c r="E56" s="48"/>
      <c r="F56" s="48"/>
      <c r="G56" s="48"/>
      <c r="H56" s="48"/>
      <c r="I56" s="48"/>
      <c r="J56" s="48"/>
    </row>
    <row r="57" spans="2:10" x14ac:dyDescent="0.25">
      <c r="B57" s="48"/>
      <c r="C57" s="48"/>
      <c r="D57" s="48"/>
      <c r="E57" s="48"/>
      <c r="F57" s="48"/>
      <c r="G57" s="48"/>
      <c r="H57" s="48"/>
      <c r="I57" s="48"/>
      <c r="J57" s="48"/>
    </row>
    <row r="58" spans="2:10" x14ac:dyDescent="0.25">
      <c r="B58" s="48"/>
      <c r="C58" s="48"/>
      <c r="D58" s="48"/>
      <c r="E58" s="48"/>
      <c r="F58" s="48"/>
      <c r="G58" s="48"/>
      <c r="H58" s="48"/>
      <c r="I58" s="48"/>
      <c r="J58" s="48"/>
    </row>
    <row r="59" spans="2:10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x14ac:dyDescent="0.25">
      <c r="B60" s="48"/>
      <c r="C60" s="48"/>
      <c r="D60" s="48"/>
      <c r="E60" s="48"/>
      <c r="F60" s="48"/>
      <c r="G60" s="48"/>
      <c r="H60" s="48"/>
      <c r="I60" s="48"/>
      <c r="J60" s="48"/>
    </row>
    <row r="61" spans="2:10" x14ac:dyDescent="0.25">
      <c r="B61" s="48"/>
      <c r="C61" s="48"/>
      <c r="D61" s="48"/>
      <c r="E61" s="48"/>
      <c r="F61" s="48"/>
      <c r="G61" s="48"/>
      <c r="H61" s="48"/>
      <c r="I61" s="48"/>
      <c r="J61" s="48"/>
    </row>
    <row r="62" spans="2:10" x14ac:dyDescent="0.25">
      <c r="B62" s="48"/>
      <c r="C62" s="48"/>
      <c r="D62" s="48"/>
      <c r="E62" s="48"/>
      <c r="F62" s="48"/>
      <c r="G62" s="48"/>
      <c r="H62" s="48"/>
      <c r="I62" s="48"/>
      <c r="J62" s="48"/>
    </row>
    <row r="63" spans="2:10" x14ac:dyDescent="0.25">
      <c r="B63" s="48"/>
      <c r="C63" s="48"/>
      <c r="D63" s="48"/>
      <c r="E63" s="48"/>
      <c r="F63" s="48"/>
      <c r="G63" s="48"/>
      <c r="H63" s="48"/>
      <c r="I63" s="48"/>
      <c r="J63" s="48"/>
    </row>
    <row r="64" spans="2:10" x14ac:dyDescent="0.25">
      <c r="B64" s="48"/>
      <c r="C64" s="48"/>
      <c r="D64" s="48"/>
      <c r="E64" s="48"/>
      <c r="F64" s="48"/>
      <c r="G64" s="48"/>
      <c r="H64" s="48"/>
      <c r="I64" s="48"/>
      <c r="J64" s="48"/>
    </row>
    <row r="65" spans="2:10" x14ac:dyDescent="0.25">
      <c r="B65" s="48"/>
      <c r="C65" s="48"/>
      <c r="D65" s="48"/>
      <c r="E65" s="48"/>
      <c r="F65" s="48"/>
      <c r="G65" s="48"/>
      <c r="H65" s="48"/>
      <c r="I65" s="48"/>
      <c r="J65" s="48"/>
    </row>
    <row r="66" spans="2:10" x14ac:dyDescent="0.25">
      <c r="B66" s="48"/>
      <c r="C66" s="48"/>
      <c r="D66" s="48"/>
      <c r="E66" s="48"/>
      <c r="F66" s="48"/>
      <c r="G66" s="48"/>
      <c r="H66" s="48"/>
      <c r="I66" s="48"/>
      <c r="J66" s="48"/>
    </row>
    <row r="67" spans="2:10" x14ac:dyDescent="0.25">
      <c r="B67" s="48"/>
      <c r="C67" s="48"/>
      <c r="D67" s="48"/>
      <c r="E67" s="48"/>
      <c r="F67" s="48"/>
      <c r="G67" s="48"/>
      <c r="H67" s="48"/>
      <c r="I67" s="48"/>
      <c r="J67" s="48"/>
    </row>
    <row r="68" spans="2:10" x14ac:dyDescent="0.25">
      <c r="B68" s="48"/>
      <c r="C68" s="48"/>
      <c r="D68" s="48"/>
      <c r="E68" s="48"/>
      <c r="F68" s="48"/>
      <c r="G68" s="48"/>
      <c r="H68" s="48"/>
      <c r="I68" s="48"/>
      <c r="J68" s="48"/>
    </row>
    <row r="69" spans="2:10" x14ac:dyDescent="0.25">
      <c r="B69" s="48"/>
      <c r="C69" s="48"/>
      <c r="D69" s="48"/>
      <c r="E69" s="48"/>
      <c r="F69" s="48"/>
      <c r="G69" s="48"/>
      <c r="H69" s="48"/>
      <c r="I69" s="48"/>
      <c r="J69" s="48"/>
    </row>
    <row r="70" spans="2:10" x14ac:dyDescent="0.25">
      <c r="B70" s="48"/>
      <c r="C70" s="48"/>
      <c r="D70" s="48"/>
      <c r="E70" s="48"/>
      <c r="F70" s="48"/>
      <c r="G70" s="48"/>
      <c r="H70" s="48"/>
      <c r="I70" s="48"/>
      <c r="J70" s="48"/>
    </row>
    <row r="71" spans="2:10" x14ac:dyDescent="0.25">
      <c r="B71" s="48"/>
      <c r="C71" s="48"/>
      <c r="D71" s="48"/>
      <c r="E71" s="48"/>
      <c r="F71" s="48"/>
      <c r="G71" s="48"/>
      <c r="H71" s="48"/>
      <c r="I71" s="48"/>
      <c r="J71" s="48"/>
    </row>
    <row r="72" spans="2:10" x14ac:dyDescent="0.25">
      <c r="B72" s="48"/>
      <c r="C72" s="48"/>
      <c r="D72" s="48"/>
      <c r="E72" s="48"/>
      <c r="F72" s="48"/>
      <c r="G72" s="48"/>
      <c r="H72" s="48"/>
      <c r="I72" s="48"/>
      <c r="J72" s="48"/>
    </row>
    <row r="73" spans="2:10" x14ac:dyDescent="0.25">
      <c r="B73" s="48"/>
      <c r="C73" s="48"/>
      <c r="D73" s="48"/>
      <c r="E73" s="48"/>
      <c r="F73" s="48"/>
      <c r="G73" s="48"/>
      <c r="H73" s="48"/>
      <c r="I73" s="48"/>
      <c r="J73" s="48"/>
    </row>
    <row r="74" spans="2:10" x14ac:dyDescent="0.25">
      <c r="B74" s="48"/>
      <c r="C74" s="48"/>
      <c r="D74" s="48"/>
      <c r="E74" s="48"/>
      <c r="F74" s="48"/>
      <c r="G74" s="48"/>
      <c r="H74" s="48"/>
      <c r="I74" s="48"/>
      <c r="J74" s="48"/>
    </row>
    <row r="75" spans="2:10" x14ac:dyDescent="0.25">
      <c r="B75" s="48"/>
      <c r="C75" s="48"/>
      <c r="D75" s="48"/>
      <c r="E75" s="48"/>
      <c r="F75" s="48"/>
      <c r="G75" s="48"/>
      <c r="H75" s="48"/>
      <c r="I75" s="48"/>
      <c r="J75" s="48"/>
    </row>
    <row r="76" spans="2:10" x14ac:dyDescent="0.25">
      <c r="B76" s="48"/>
      <c r="C76" s="48"/>
      <c r="D76" s="48"/>
      <c r="E76" s="48"/>
      <c r="F76" s="48"/>
      <c r="G76" s="48"/>
      <c r="H76" s="48"/>
      <c r="I76" s="48"/>
      <c r="J76" s="48"/>
    </row>
    <row r="77" spans="2:10" x14ac:dyDescent="0.25">
      <c r="B77" s="48"/>
      <c r="C77" s="48"/>
      <c r="D77" s="48"/>
      <c r="E77" s="48"/>
      <c r="F77" s="48"/>
      <c r="G77" s="48"/>
      <c r="H77" s="48"/>
      <c r="I77" s="48"/>
      <c r="J77" s="48"/>
    </row>
    <row r="78" spans="2:10" x14ac:dyDescent="0.25">
      <c r="B78" s="48"/>
      <c r="C78" s="48"/>
      <c r="D78" s="48"/>
      <c r="E78" s="48"/>
      <c r="F78" s="48"/>
      <c r="G78" s="48"/>
      <c r="H78" s="48"/>
      <c r="I78" s="48"/>
      <c r="J78" s="48"/>
    </row>
    <row r="79" spans="2:10" x14ac:dyDescent="0.25">
      <c r="B79" s="48"/>
      <c r="C79" s="48"/>
      <c r="D79" s="48"/>
      <c r="E79" s="48"/>
      <c r="F79" s="48"/>
      <c r="G79" s="48"/>
      <c r="H79" s="48"/>
      <c r="I79" s="48"/>
      <c r="J79" s="48"/>
    </row>
    <row r="80" spans="2:10" x14ac:dyDescent="0.25">
      <c r="B80" s="48"/>
      <c r="C80" s="48"/>
      <c r="D80" s="48"/>
      <c r="E80" s="48"/>
      <c r="F80" s="48"/>
      <c r="G80" s="48"/>
      <c r="H80" s="48"/>
      <c r="I80" s="48"/>
      <c r="J80" s="48"/>
    </row>
    <row r="81" spans="2:10" x14ac:dyDescent="0.25">
      <c r="B81" s="48"/>
      <c r="C81" s="48"/>
      <c r="D81" s="48"/>
      <c r="E81" s="48"/>
      <c r="F81" s="48"/>
      <c r="G81" s="48"/>
      <c r="H81" s="48"/>
      <c r="I81" s="48"/>
      <c r="J81" s="48"/>
    </row>
    <row r="82" spans="2:10" x14ac:dyDescent="0.25">
      <c r="B82" s="48"/>
      <c r="C82" s="48"/>
      <c r="D82" s="48"/>
      <c r="E82" s="48"/>
      <c r="F82" s="48"/>
      <c r="G82" s="48"/>
      <c r="H82" s="48"/>
      <c r="I82" s="48"/>
      <c r="J82" s="48"/>
    </row>
    <row r="83" spans="2:10" x14ac:dyDescent="0.25">
      <c r="B83" s="48"/>
      <c r="C83" s="48"/>
      <c r="D83" s="48"/>
      <c r="E83" s="48"/>
      <c r="F83" s="48"/>
      <c r="G83" s="48"/>
      <c r="H83" s="48"/>
      <c r="I83" s="48"/>
      <c r="J83" s="48"/>
    </row>
    <row r="84" spans="2:10" x14ac:dyDescent="0.25">
      <c r="B84" s="48"/>
      <c r="C84" s="48"/>
      <c r="D84" s="48"/>
      <c r="E84" s="48"/>
      <c r="F84" s="48"/>
      <c r="G84" s="48"/>
      <c r="H84" s="48"/>
      <c r="I84" s="48"/>
      <c r="J84" s="48"/>
    </row>
    <row r="85" spans="2:10" x14ac:dyDescent="0.25">
      <c r="B85" s="48"/>
      <c r="C85" s="48"/>
      <c r="D85" s="48"/>
      <c r="E85" s="48"/>
      <c r="F85" s="48"/>
      <c r="G85" s="48"/>
      <c r="H85" s="48"/>
      <c r="I85" s="48"/>
      <c r="J85" s="48"/>
    </row>
    <row r="86" spans="2:10" x14ac:dyDescent="0.25">
      <c r="B86" s="48"/>
      <c r="C86" s="48"/>
      <c r="D86" s="48"/>
      <c r="E86" s="48"/>
      <c r="F86" s="48"/>
      <c r="G86" s="48"/>
      <c r="H86" s="48"/>
      <c r="I86" s="48"/>
      <c r="J86" s="48"/>
    </row>
    <row r="87" spans="2:10" x14ac:dyDescent="0.25">
      <c r="B87" s="48"/>
      <c r="C87" s="48"/>
      <c r="D87" s="48"/>
      <c r="E87" s="48"/>
      <c r="F87" s="48"/>
      <c r="G87" s="48"/>
      <c r="H87" s="48"/>
      <c r="I87" s="48"/>
      <c r="J87" s="48"/>
    </row>
    <row r="88" spans="2:10" x14ac:dyDescent="0.25">
      <c r="B88" s="48"/>
      <c r="C88" s="48"/>
      <c r="D88" s="48"/>
      <c r="E88" s="48"/>
      <c r="F88" s="48"/>
      <c r="G88" s="48"/>
      <c r="H88" s="48"/>
      <c r="I88" s="48"/>
      <c r="J88" s="48"/>
    </row>
    <row r="89" spans="2:10" x14ac:dyDescent="0.25">
      <c r="B89" s="48"/>
      <c r="C89" s="48"/>
      <c r="D89" s="48"/>
      <c r="E89" s="48"/>
      <c r="F89" s="48"/>
      <c r="G89" s="48"/>
      <c r="H89" s="48"/>
      <c r="I89" s="48"/>
      <c r="J89" s="48"/>
    </row>
    <row r="90" spans="2:10" x14ac:dyDescent="0.25">
      <c r="B90" s="48"/>
      <c r="C90" s="48"/>
      <c r="D90" s="48"/>
      <c r="E90" s="48"/>
      <c r="F90" s="48"/>
      <c r="G90" s="48"/>
      <c r="H90" s="48"/>
      <c r="I90" s="48"/>
      <c r="J90" s="48"/>
    </row>
    <row r="91" spans="2:10" x14ac:dyDescent="0.25">
      <c r="B91" s="48"/>
      <c r="C91" s="48"/>
      <c r="D91" s="48"/>
      <c r="E91" s="48"/>
      <c r="F91" s="48"/>
      <c r="G91" s="48"/>
      <c r="H91" s="48"/>
      <c r="I91" s="48"/>
      <c r="J91" s="48"/>
    </row>
    <row r="92" spans="2:10" x14ac:dyDescent="0.25">
      <c r="B92" s="48"/>
      <c r="C92" s="48"/>
      <c r="D92" s="48"/>
      <c r="E92" s="48"/>
      <c r="F92" s="48"/>
      <c r="G92" s="48"/>
      <c r="H92" s="48"/>
      <c r="I92" s="48"/>
      <c r="J92" s="48"/>
    </row>
    <row r="93" spans="2:10" x14ac:dyDescent="0.25">
      <c r="B93" s="48"/>
      <c r="C93" s="48"/>
      <c r="D93" s="48"/>
      <c r="E93" s="48"/>
      <c r="F93" s="48"/>
      <c r="G93" s="48"/>
      <c r="H93" s="48"/>
      <c r="I93" s="48"/>
      <c r="J93" s="48"/>
    </row>
    <row r="94" spans="2:10" x14ac:dyDescent="0.25">
      <c r="B94" s="48"/>
      <c r="C94" s="48"/>
      <c r="D94" s="48"/>
      <c r="E94" s="48"/>
      <c r="F94" s="48"/>
      <c r="G94" s="48"/>
      <c r="H94" s="48"/>
      <c r="I94" s="48"/>
      <c r="J94" s="48"/>
    </row>
    <row r="95" spans="2:10" x14ac:dyDescent="0.25">
      <c r="B95" s="48"/>
      <c r="C95" s="48"/>
      <c r="D95" s="48"/>
      <c r="E95" s="48"/>
      <c r="F95" s="48"/>
      <c r="G95" s="48"/>
      <c r="H95" s="48"/>
      <c r="I95" s="48"/>
      <c r="J95" s="48"/>
    </row>
    <row r="96" spans="2:10" x14ac:dyDescent="0.25">
      <c r="B96" s="48"/>
      <c r="C96" s="48"/>
      <c r="D96" s="48"/>
      <c r="E96" s="48"/>
      <c r="F96" s="48"/>
      <c r="G96" s="48"/>
      <c r="H96" s="48"/>
      <c r="I96" s="48"/>
      <c r="J96" s="48"/>
    </row>
    <row r="97" spans="2:10" x14ac:dyDescent="0.25">
      <c r="B97" s="48"/>
      <c r="C97" s="48"/>
      <c r="D97" s="48"/>
      <c r="E97" s="48"/>
      <c r="F97" s="48"/>
      <c r="G97" s="48"/>
      <c r="H97" s="48"/>
      <c r="I97" s="48"/>
      <c r="J97" s="48"/>
    </row>
    <row r="98" spans="2:10" x14ac:dyDescent="0.25">
      <c r="B98" s="48"/>
      <c r="C98" s="48"/>
      <c r="D98" s="48"/>
      <c r="E98" s="48"/>
      <c r="F98" s="48"/>
      <c r="G98" s="48"/>
      <c r="H98" s="48"/>
      <c r="I98" s="48"/>
      <c r="J98" s="48"/>
    </row>
    <row r="99" spans="2:10" x14ac:dyDescent="0.25">
      <c r="B99" s="48"/>
      <c r="C99" s="48"/>
      <c r="D99" s="48"/>
      <c r="E99" s="48"/>
      <c r="F99" s="48"/>
      <c r="G99" s="48"/>
      <c r="H99" s="48"/>
      <c r="I99" s="48"/>
    </row>
    <row r="100" spans="2:10" x14ac:dyDescent="0.25">
      <c r="B100" s="48"/>
      <c r="C100" s="48"/>
      <c r="D100" s="48"/>
      <c r="E100" s="48"/>
      <c r="F100" s="48"/>
      <c r="G100" s="48"/>
      <c r="H100" s="48"/>
      <c r="I100" s="48"/>
    </row>
    <row r="101" spans="2:10" x14ac:dyDescent="0.25">
      <c r="B101" s="48"/>
      <c r="C101" s="48"/>
      <c r="D101" s="48"/>
      <c r="E101" s="48"/>
      <c r="F101" s="48"/>
      <c r="G101" s="48"/>
      <c r="H101" s="48"/>
      <c r="I101" s="48"/>
    </row>
    <row r="102" spans="2:10" x14ac:dyDescent="0.25">
      <c r="B102" s="48"/>
      <c r="C102" s="48"/>
      <c r="D102" s="48"/>
      <c r="E102" s="48"/>
      <c r="F102" s="48"/>
      <c r="G102" s="48"/>
      <c r="H102" s="48"/>
      <c r="I102" s="48"/>
    </row>
    <row r="103" spans="2:10" x14ac:dyDescent="0.25">
      <c r="B103" s="48"/>
      <c r="C103" s="48"/>
      <c r="D103" s="48"/>
      <c r="E103" s="48"/>
      <c r="F103" s="48"/>
      <c r="G103" s="48"/>
      <c r="H103" s="48"/>
      <c r="I103" s="48"/>
    </row>
  </sheetData>
  <mergeCells count="1">
    <mergeCell ref="H1:I1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79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2" width="13.85546875" style="22" customWidth="1"/>
    <col min="3" max="4" width="5.5703125" style="22" customWidth="1"/>
    <col min="5" max="7" width="14.140625" style="22" customWidth="1"/>
    <col min="8" max="9" width="12.140625" style="22" customWidth="1"/>
    <col min="10" max="10" width="10.7109375" style="22" customWidth="1"/>
    <col min="17" max="16384" width="9.140625" style="22"/>
  </cols>
  <sheetData>
    <row r="1" spans="1:26" x14ac:dyDescent="0.25">
      <c r="A1" s="7">
        <v>20</v>
      </c>
      <c r="B1" s="33" t="s">
        <v>12</v>
      </c>
      <c r="C1" s="21"/>
      <c r="D1" s="21"/>
      <c r="E1" s="21"/>
      <c r="F1" s="21"/>
      <c r="G1" s="21"/>
      <c r="H1" s="641" t="s">
        <v>24</v>
      </c>
      <c r="I1" s="643"/>
      <c r="K1" s="1" t="s">
        <v>183</v>
      </c>
      <c r="L1" s="362" t="s">
        <v>876</v>
      </c>
      <c r="M1" s="101"/>
      <c r="N1" s="101"/>
      <c r="O1" s="101"/>
      <c r="P1" s="101"/>
    </row>
    <row r="2" spans="1:26" x14ac:dyDescent="0.25">
      <c r="A2" s="23"/>
      <c r="B2" s="20"/>
      <c r="C2" s="20"/>
      <c r="D2" s="20"/>
      <c r="E2" s="20"/>
      <c r="F2" s="20"/>
      <c r="G2" s="20"/>
      <c r="H2" s="20"/>
      <c r="I2" s="24"/>
      <c r="K2" s="101"/>
      <c r="L2" s="101"/>
      <c r="M2" s="101"/>
      <c r="N2" s="101"/>
      <c r="O2" s="101"/>
      <c r="P2" s="101"/>
    </row>
    <row r="3" spans="1:26" ht="15.75" x14ac:dyDescent="0.25">
      <c r="A3" s="8" t="s">
        <v>13</v>
      </c>
      <c r="B3" s="36"/>
      <c r="C3" s="36"/>
      <c r="D3" s="36"/>
      <c r="E3" s="36"/>
      <c r="F3" s="36"/>
      <c r="G3" s="36"/>
      <c r="H3" s="36"/>
      <c r="I3" s="65"/>
      <c r="J3" s="48"/>
      <c r="K3" s="276" t="s">
        <v>59</v>
      </c>
      <c r="L3" s="101" t="s">
        <v>254</v>
      </c>
      <c r="M3" s="101"/>
      <c r="N3" s="243"/>
      <c r="O3" s="101"/>
      <c r="P3" s="101"/>
    </row>
    <row r="4" spans="1:26" ht="15.75" x14ac:dyDescent="0.25">
      <c r="A4" s="9">
        <f>INDEX('Point Grid'!B:B,MATCH($A$1,'Point Grid'!A:A,0))</f>
        <v>2</v>
      </c>
      <c r="B4" s="36"/>
      <c r="C4" s="36"/>
      <c r="D4" s="36"/>
      <c r="E4" s="36"/>
      <c r="F4" s="36"/>
      <c r="G4" s="36"/>
      <c r="H4" s="36"/>
      <c r="I4" s="65"/>
      <c r="J4" s="48"/>
      <c r="K4" s="276" t="s">
        <v>60</v>
      </c>
      <c r="L4" s="101" t="s">
        <v>845</v>
      </c>
      <c r="M4" s="101"/>
      <c r="N4" s="243"/>
      <c r="O4" s="101"/>
      <c r="P4" s="101"/>
    </row>
    <row r="5" spans="1:26" ht="15.75" x14ac:dyDescent="0.25">
      <c r="A5" s="23"/>
      <c r="B5" s="36"/>
      <c r="C5" s="36"/>
      <c r="D5" s="36"/>
      <c r="E5" s="36"/>
      <c r="F5" s="36"/>
      <c r="G5" s="36"/>
      <c r="H5" s="36"/>
      <c r="I5" s="65"/>
      <c r="J5" s="48"/>
      <c r="K5" s="276" t="s">
        <v>860</v>
      </c>
      <c r="L5" s="101" t="s">
        <v>874</v>
      </c>
      <c r="M5" s="101"/>
      <c r="N5" s="243"/>
      <c r="O5" s="101"/>
      <c r="P5" s="101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5.75" x14ac:dyDescent="0.25">
      <c r="A6" s="28" t="s">
        <v>2</v>
      </c>
      <c r="B6" s="601" t="s">
        <v>857</v>
      </c>
      <c r="C6" s="36"/>
      <c r="D6" s="36"/>
      <c r="E6" s="36"/>
      <c r="F6" s="36"/>
      <c r="G6" s="36"/>
      <c r="H6" s="36"/>
      <c r="I6" s="65"/>
      <c r="J6" s="48"/>
      <c r="K6" s="276" t="s">
        <v>861</v>
      </c>
      <c r="L6" s="602" t="s">
        <v>875</v>
      </c>
      <c r="M6" s="602"/>
      <c r="N6" s="243"/>
      <c r="O6" s="101"/>
      <c r="P6" s="101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16.5" thickBot="1" x14ac:dyDescent="0.3">
      <c r="A7" s="9">
        <f>INDEX('Point Grid'!$C$8:$I$32,MATCH($A$1,'Point Grid'!$A$8:$A$32,0),MATCH(A6,'Point Grid'!$C$7:$I$7,0))</f>
        <v>2</v>
      </c>
      <c r="B7" s="36" t="s">
        <v>858</v>
      </c>
      <c r="C7" s="36"/>
      <c r="D7" s="36"/>
      <c r="E7" s="36"/>
      <c r="F7" s="36"/>
      <c r="G7" s="36"/>
      <c r="H7" s="36"/>
      <c r="I7" s="65"/>
      <c r="J7" s="48"/>
      <c r="K7" s="276" t="s">
        <v>862</v>
      </c>
      <c r="L7" s="101" t="s">
        <v>845</v>
      </c>
      <c r="M7" s="101"/>
      <c r="N7" s="243"/>
      <c r="O7" s="243"/>
      <c r="P7" s="243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6.5" thickBot="1" x14ac:dyDescent="0.3">
      <c r="A8" s="5"/>
      <c r="B8" s="30" t="s">
        <v>859</v>
      </c>
      <c r="C8" s="36"/>
      <c r="D8" s="36"/>
      <c r="E8" s="36"/>
      <c r="F8" s="36"/>
      <c r="G8" s="36"/>
      <c r="H8" s="36"/>
      <c r="I8" s="65"/>
      <c r="J8" s="48"/>
      <c r="K8" s="276" t="s">
        <v>863</v>
      </c>
      <c r="L8" s="101" t="s">
        <v>874</v>
      </c>
      <c r="M8" s="101"/>
      <c r="N8" s="243"/>
      <c r="O8" s="243"/>
      <c r="P8" s="243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15.75" x14ac:dyDescent="0.25">
      <c r="A9" s="23"/>
      <c r="B9" s="30"/>
      <c r="C9" s="36"/>
      <c r="D9" s="36"/>
      <c r="E9" s="36"/>
      <c r="F9" s="36"/>
      <c r="G9" s="36"/>
      <c r="H9" s="36"/>
      <c r="I9" s="65"/>
      <c r="J9" s="48"/>
      <c r="K9" s="276" t="s">
        <v>864</v>
      </c>
      <c r="L9" s="101" t="s">
        <v>254</v>
      </c>
      <c r="M9" s="101"/>
      <c r="N9" s="243"/>
      <c r="O9" s="243"/>
      <c r="P9" s="243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5.75" x14ac:dyDescent="0.25">
      <c r="A10" s="23"/>
      <c r="B10" s="597" t="s">
        <v>59</v>
      </c>
      <c r="C10" s="601" t="s">
        <v>866</v>
      </c>
      <c r="D10" s="601"/>
      <c r="E10" s="36"/>
      <c r="F10" s="36"/>
      <c r="G10" s="36"/>
      <c r="H10" s="36"/>
      <c r="I10" s="65"/>
      <c r="J10" s="48"/>
      <c r="K10" s="276" t="s">
        <v>865</v>
      </c>
      <c r="L10" s="602" t="s">
        <v>875</v>
      </c>
      <c r="M10" s="602"/>
      <c r="N10" s="243"/>
      <c r="O10" s="243"/>
      <c r="P10" s="243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5.75" x14ac:dyDescent="0.25">
      <c r="A11" s="23"/>
      <c r="B11" s="597" t="s">
        <v>60</v>
      </c>
      <c r="C11" s="601" t="s">
        <v>867</v>
      </c>
      <c r="D11" s="601"/>
      <c r="E11" s="36"/>
      <c r="F11" s="36"/>
      <c r="G11" s="36"/>
      <c r="H11" s="36"/>
      <c r="I11" s="65"/>
      <c r="J11" s="48"/>
      <c r="K11" s="243"/>
      <c r="L11" s="243"/>
      <c r="M11" s="243"/>
      <c r="N11" s="243"/>
      <c r="O11" s="243"/>
      <c r="P11" s="243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5.75" x14ac:dyDescent="0.25">
      <c r="A12" s="23"/>
      <c r="B12" s="597" t="s">
        <v>860</v>
      </c>
      <c r="C12" s="601" t="s">
        <v>870</v>
      </c>
      <c r="D12" s="601"/>
      <c r="E12" s="36"/>
      <c r="F12" s="36"/>
      <c r="G12" s="36"/>
      <c r="H12" s="36"/>
      <c r="I12" s="65"/>
      <c r="J12" s="48"/>
      <c r="K12" s="243"/>
      <c r="L12" s="243"/>
      <c r="M12" s="243"/>
      <c r="N12" s="243"/>
      <c r="O12" s="243"/>
      <c r="P12" s="243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15.75" x14ac:dyDescent="0.25">
      <c r="A13" s="23"/>
      <c r="B13" s="597" t="s">
        <v>861</v>
      </c>
      <c r="C13" s="601" t="s">
        <v>868</v>
      </c>
      <c r="D13" s="601"/>
      <c r="E13" s="36"/>
      <c r="F13" s="36"/>
      <c r="G13" s="36"/>
      <c r="H13" s="36"/>
      <c r="I13" s="65"/>
      <c r="J13" s="48"/>
      <c r="K13" s="276"/>
      <c r="L13" s="301"/>
      <c r="M13" s="243"/>
      <c r="N13" s="243"/>
      <c r="O13" s="243"/>
      <c r="P13" s="243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5.75" x14ac:dyDescent="0.25">
      <c r="A14" s="23"/>
      <c r="B14" s="597" t="s">
        <v>862</v>
      </c>
      <c r="C14" s="601" t="s">
        <v>873</v>
      </c>
      <c r="D14" s="601"/>
      <c r="E14" s="36"/>
      <c r="F14" s="36"/>
      <c r="G14" s="36"/>
      <c r="H14" s="36"/>
      <c r="I14" s="65"/>
      <c r="J14" s="48"/>
      <c r="K14" s="243"/>
      <c r="L14" s="300"/>
      <c r="M14" s="243"/>
      <c r="N14" s="243"/>
      <c r="O14" s="243"/>
      <c r="P14" s="243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5.75" x14ac:dyDescent="0.25">
      <c r="A15" s="23"/>
      <c r="B15" s="597" t="s">
        <v>863</v>
      </c>
      <c r="C15" s="601" t="s">
        <v>869</v>
      </c>
      <c r="D15" s="601"/>
      <c r="E15" s="36"/>
      <c r="F15" s="36"/>
      <c r="G15" s="36"/>
      <c r="H15" s="36"/>
      <c r="I15" s="65"/>
      <c r="J15" s="48"/>
      <c r="K15" s="243"/>
      <c r="L15" s="300"/>
      <c r="M15" s="243"/>
      <c r="N15" s="243"/>
      <c r="O15" s="243"/>
      <c r="P15" s="243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5.75" x14ac:dyDescent="0.25">
      <c r="A16" s="23"/>
      <c r="B16" s="597" t="s">
        <v>864</v>
      </c>
      <c r="C16" s="601" t="s">
        <v>872</v>
      </c>
      <c r="D16" s="601"/>
      <c r="E16" s="36"/>
      <c r="F16" s="36"/>
      <c r="G16" s="36"/>
      <c r="H16" s="36"/>
      <c r="I16" s="65"/>
      <c r="J16" s="48"/>
      <c r="K16" s="243"/>
      <c r="L16" s="300"/>
      <c r="M16" s="243"/>
      <c r="N16" s="243"/>
      <c r="O16" s="243"/>
      <c r="P16" s="243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5.75" x14ac:dyDescent="0.25">
      <c r="A17" s="23"/>
      <c r="B17" s="597" t="s">
        <v>865</v>
      </c>
      <c r="C17" s="601" t="s">
        <v>871</v>
      </c>
      <c r="D17" s="601"/>
      <c r="E17" s="36"/>
      <c r="F17" s="36"/>
      <c r="G17" s="36"/>
      <c r="H17" s="36"/>
      <c r="I17" s="65"/>
      <c r="J17" s="48"/>
      <c r="K17" s="243"/>
      <c r="L17" s="300"/>
      <c r="M17" s="243"/>
      <c r="N17" s="243"/>
      <c r="O17" s="243"/>
      <c r="P17" s="243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5.75" x14ac:dyDescent="0.25">
      <c r="A18" s="23"/>
      <c r="B18" s="30"/>
      <c r="C18" s="601"/>
      <c r="D18" s="601"/>
      <c r="E18" s="36"/>
      <c r="F18" s="36"/>
      <c r="G18" s="36"/>
      <c r="H18" s="36"/>
      <c r="I18" s="65"/>
      <c r="J18" s="48"/>
      <c r="K18" s="243"/>
      <c r="L18" s="243"/>
      <c r="M18" s="243"/>
      <c r="N18" s="243"/>
      <c r="O18" s="243"/>
      <c r="P18" s="243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5.75" x14ac:dyDescent="0.25">
      <c r="A19" s="23"/>
      <c r="B19" s="30"/>
      <c r="C19" s="36"/>
      <c r="D19" s="36"/>
      <c r="E19" s="36"/>
      <c r="F19" s="36"/>
      <c r="G19" s="36"/>
      <c r="H19" s="36"/>
      <c r="I19" s="65"/>
      <c r="J19" s="48"/>
      <c r="K19" s="243"/>
      <c r="L19" s="243"/>
      <c r="M19" s="243"/>
      <c r="N19" s="243"/>
      <c r="O19" s="243"/>
      <c r="P19" s="243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5.75" x14ac:dyDescent="0.25">
      <c r="A20" s="23"/>
      <c r="B20" s="30"/>
      <c r="C20" s="36"/>
      <c r="D20" s="36"/>
      <c r="E20" s="36"/>
      <c r="F20" s="36"/>
      <c r="G20" s="36"/>
      <c r="H20" s="36"/>
      <c r="I20" s="65"/>
      <c r="J20" s="48"/>
      <c r="K20" s="243"/>
      <c r="L20" s="243"/>
      <c r="M20" s="243"/>
      <c r="N20" s="243"/>
      <c r="O20" s="243"/>
      <c r="P20" s="243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5.75" thickBot="1" x14ac:dyDescent="0.3">
      <c r="A21" s="25"/>
      <c r="B21" s="49"/>
      <c r="C21" s="49"/>
      <c r="D21" s="49"/>
      <c r="E21" s="49"/>
      <c r="F21" s="49"/>
      <c r="G21" s="49"/>
      <c r="H21" s="49"/>
      <c r="I21" s="50"/>
      <c r="J21" s="48"/>
      <c r="K21" s="243"/>
      <c r="L21" s="243"/>
      <c r="M21" s="243"/>
      <c r="N21" s="243"/>
      <c r="O21" s="243"/>
      <c r="P21" s="243"/>
    </row>
    <row r="22" spans="1:26" x14ac:dyDescent="0.25">
      <c r="B22" s="48"/>
      <c r="C22" s="48"/>
      <c r="D22" s="48"/>
      <c r="E22" s="48"/>
      <c r="F22" s="48"/>
      <c r="G22" s="48"/>
      <c r="H22" s="48"/>
      <c r="I22" s="48"/>
      <c r="J22" s="48"/>
      <c r="K22" s="276"/>
      <c r="L22" s="243"/>
      <c r="M22" s="243"/>
      <c r="N22" s="243"/>
      <c r="O22" s="243"/>
      <c r="P22" s="243"/>
    </row>
    <row r="23" spans="1:26" x14ac:dyDescent="0.25">
      <c r="B23" s="48"/>
      <c r="C23" s="48"/>
      <c r="D23" s="48"/>
      <c r="E23" s="48"/>
      <c r="F23" s="48"/>
      <c r="G23" s="48"/>
      <c r="H23" s="48"/>
      <c r="I23" s="48"/>
      <c r="J23" s="48"/>
      <c r="K23" s="243"/>
      <c r="L23" s="243"/>
      <c r="M23" s="243"/>
      <c r="N23" s="243"/>
      <c r="O23" s="243"/>
      <c r="P23" s="243"/>
    </row>
    <row r="24" spans="1:26" x14ac:dyDescent="0.25">
      <c r="B24" s="48"/>
      <c r="C24" s="48"/>
      <c r="D24" s="48"/>
      <c r="E24" s="48"/>
      <c r="F24" s="48"/>
      <c r="G24" s="48"/>
      <c r="H24" s="48"/>
      <c r="I24" s="48"/>
      <c r="J24" s="48"/>
      <c r="K24" s="243"/>
      <c r="L24" s="243"/>
      <c r="M24" s="243"/>
      <c r="N24" s="243"/>
      <c r="O24" s="243"/>
      <c r="P24" s="243"/>
    </row>
    <row r="25" spans="1:26" x14ac:dyDescent="0.25">
      <c r="B25" s="48"/>
      <c r="C25" s="48"/>
      <c r="D25" s="48"/>
      <c r="E25" s="48"/>
      <c r="F25" s="48"/>
      <c r="G25" s="48"/>
      <c r="H25" s="48"/>
      <c r="I25" s="48"/>
      <c r="J25" s="48"/>
      <c r="K25" s="101"/>
      <c r="L25" s="101"/>
      <c r="M25" s="101"/>
      <c r="N25" s="101"/>
      <c r="O25" s="101"/>
      <c r="P25" s="101"/>
    </row>
    <row r="26" spans="1:26" x14ac:dyDescent="0.25">
      <c r="B26" s="48"/>
      <c r="C26" s="48"/>
      <c r="D26" s="48"/>
      <c r="E26" s="48"/>
      <c r="F26" s="48"/>
      <c r="G26" s="48"/>
      <c r="H26" s="48"/>
      <c r="I26" s="48"/>
      <c r="J26" s="48"/>
      <c r="K26" s="276"/>
      <c r="L26" s="1"/>
      <c r="M26" s="243"/>
      <c r="N26" s="243"/>
      <c r="O26" s="243"/>
      <c r="P26" s="243"/>
    </row>
    <row r="27" spans="1:26" x14ac:dyDescent="0.25">
      <c r="B27" s="48"/>
      <c r="C27" s="48"/>
      <c r="D27" s="48"/>
      <c r="E27" s="48"/>
      <c r="F27" s="48"/>
      <c r="G27" s="48"/>
      <c r="H27" s="48"/>
      <c r="I27" s="48"/>
      <c r="J27" s="48"/>
      <c r="K27" s="243"/>
      <c r="L27" s="243"/>
      <c r="M27" s="243"/>
      <c r="N27" s="243"/>
      <c r="O27" s="243"/>
      <c r="P27" s="243"/>
    </row>
    <row r="28" spans="1:26" x14ac:dyDescent="0.25">
      <c r="B28" s="48"/>
      <c r="C28" s="48"/>
      <c r="D28" s="48"/>
      <c r="E28" s="48"/>
      <c r="F28" s="48"/>
      <c r="G28" s="48"/>
      <c r="H28" s="48"/>
      <c r="I28" s="48"/>
      <c r="J28" s="48"/>
      <c r="K28" s="243"/>
      <c r="L28" s="300"/>
      <c r="M28" s="243"/>
      <c r="N28" s="243"/>
      <c r="O28" s="243"/>
      <c r="P28" s="243"/>
    </row>
    <row r="29" spans="1:26" x14ac:dyDescent="0.25">
      <c r="B29" s="48"/>
      <c r="C29" s="48"/>
      <c r="D29" s="48"/>
      <c r="E29" s="48"/>
      <c r="F29" s="48"/>
      <c r="G29" s="48"/>
      <c r="H29" s="48"/>
      <c r="I29" s="48"/>
      <c r="J29" s="48"/>
      <c r="K29" s="243"/>
      <c r="L29" s="300"/>
      <c r="M29" s="243"/>
      <c r="N29" s="243"/>
      <c r="O29" s="243"/>
      <c r="P29" s="243"/>
    </row>
    <row r="30" spans="1:26" x14ac:dyDescent="0.25">
      <c r="B30" s="48"/>
      <c r="C30" s="48"/>
      <c r="D30" s="48"/>
      <c r="E30" s="48"/>
      <c r="F30" s="48"/>
      <c r="G30" s="48"/>
      <c r="H30" s="48"/>
      <c r="I30" s="48"/>
      <c r="J30" s="48"/>
      <c r="K30" s="243"/>
      <c r="L30" s="243"/>
      <c r="M30" s="243"/>
      <c r="N30" s="243"/>
      <c r="O30" s="243"/>
      <c r="P30" s="243"/>
    </row>
    <row r="31" spans="1:26" x14ac:dyDescent="0.25">
      <c r="B31" s="48"/>
      <c r="C31" s="48"/>
      <c r="D31" s="48"/>
      <c r="E31" s="48"/>
      <c r="F31" s="48"/>
      <c r="G31" s="48"/>
      <c r="H31" s="48"/>
      <c r="I31" s="48"/>
      <c r="J31" s="48"/>
      <c r="K31" s="243"/>
      <c r="L31" s="243"/>
      <c r="M31" s="243"/>
      <c r="N31" s="243"/>
      <c r="O31" s="243"/>
      <c r="P31" s="243"/>
    </row>
    <row r="32" spans="1:26" x14ac:dyDescent="0.25">
      <c r="B32" s="48"/>
      <c r="C32" s="48"/>
      <c r="D32" s="48"/>
      <c r="E32" s="48"/>
      <c r="F32" s="48"/>
      <c r="G32" s="48"/>
      <c r="H32" s="48"/>
      <c r="I32" s="48"/>
      <c r="J32" s="48"/>
      <c r="K32" s="243"/>
      <c r="L32" s="243"/>
      <c r="M32" s="243"/>
      <c r="N32" s="243"/>
      <c r="O32" s="243"/>
      <c r="P32" s="243"/>
    </row>
    <row r="33" spans="2:16" x14ac:dyDescent="0.25">
      <c r="B33" s="48"/>
      <c r="C33" s="48"/>
      <c r="D33" s="48"/>
      <c r="E33" s="48"/>
      <c r="F33" s="48"/>
      <c r="G33" s="48"/>
      <c r="H33" s="48"/>
      <c r="I33" s="48"/>
      <c r="J33" s="48"/>
      <c r="K33" s="243"/>
      <c r="L33" s="243"/>
      <c r="M33" s="243"/>
      <c r="N33" s="243"/>
      <c r="O33" s="243"/>
      <c r="P33" s="243"/>
    </row>
    <row r="34" spans="2:16" x14ac:dyDescent="0.25">
      <c r="B34" s="48"/>
      <c r="C34" s="48"/>
      <c r="D34" s="48"/>
      <c r="E34" s="48"/>
      <c r="F34" s="48"/>
      <c r="G34" s="48"/>
      <c r="H34" s="48"/>
      <c r="I34" s="48"/>
      <c r="J34" s="48"/>
      <c r="K34" s="243"/>
      <c r="L34" s="243"/>
      <c r="M34" s="243"/>
      <c r="N34" s="243"/>
      <c r="O34" s="243"/>
      <c r="P34" s="243"/>
    </row>
    <row r="35" spans="2:16" x14ac:dyDescent="0.25">
      <c r="B35" s="48"/>
      <c r="C35" s="48"/>
      <c r="D35" s="48"/>
      <c r="E35" s="48"/>
      <c r="F35" s="48"/>
      <c r="G35" s="48"/>
      <c r="H35" s="48"/>
      <c r="I35" s="48"/>
      <c r="J35" s="48"/>
      <c r="K35" s="276"/>
      <c r="L35" s="1"/>
      <c r="M35" s="243"/>
      <c r="N35" s="243"/>
      <c r="O35" s="243"/>
      <c r="P35" s="243"/>
    </row>
    <row r="36" spans="2:16" x14ac:dyDescent="0.25">
      <c r="B36" s="48"/>
      <c r="C36" s="48"/>
      <c r="D36" s="48"/>
      <c r="E36" s="48"/>
      <c r="F36" s="48"/>
      <c r="G36" s="48"/>
      <c r="H36" s="48"/>
      <c r="I36" s="48"/>
      <c r="J36" s="48"/>
      <c r="K36" s="243"/>
      <c r="L36" s="300"/>
      <c r="M36" s="243"/>
      <c r="N36" s="243"/>
      <c r="O36" s="243"/>
      <c r="P36" s="243"/>
    </row>
    <row r="37" spans="2:16" x14ac:dyDescent="0.25">
      <c r="B37" s="48"/>
      <c r="C37" s="48"/>
      <c r="D37" s="48"/>
      <c r="E37" s="48"/>
      <c r="F37" s="48"/>
      <c r="G37" s="48"/>
      <c r="H37" s="48"/>
      <c r="I37" s="48"/>
      <c r="J37" s="48"/>
      <c r="K37" s="243"/>
      <c r="L37" s="300"/>
      <c r="M37" s="243"/>
      <c r="N37" s="243"/>
      <c r="O37" s="243"/>
      <c r="P37" s="243"/>
    </row>
    <row r="38" spans="2:16" x14ac:dyDescent="0.25">
      <c r="B38" s="48"/>
      <c r="C38" s="48"/>
      <c r="D38" s="48"/>
      <c r="E38" s="48"/>
      <c r="F38" s="48"/>
      <c r="G38" s="48"/>
      <c r="H38" s="48"/>
      <c r="I38" s="48"/>
      <c r="J38" s="48"/>
      <c r="K38" s="243"/>
      <c r="L38" s="300"/>
      <c r="M38" s="243"/>
      <c r="N38" s="243"/>
      <c r="O38" s="243"/>
      <c r="P38" s="243"/>
    </row>
    <row r="39" spans="2:16" x14ac:dyDescent="0.25">
      <c r="B39" s="48"/>
      <c r="C39" s="48"/>
      <c r="D39" s="48"/>
      <c r="E39" s="48"/>
      <c r="F39" s="48"/>
      <c r="G39" s="48"/>
      <c r="H39" s="48"/>
      <c r="I39" s="48"/>
      <c r="J39" s="48"/>
      <c r="K39" s="243"/>
      <c r="L39" s="300"/>
      <c r="M39" s="243"/>
      <c r="N39" s="243"/>
      <c r="O39" s="243"/>
      <c r="P39" s="243"/>
    </row>
    <row r="40" spans="2:16" x14ac:dyDescent="0.25">
      <c r="B40" s="48"/>
      <c r="C40" s="48"/>
      <c r="D40" s="48"/>
      <c r="E40" s="48"/>
      <c r="F40" s="48"/>
      <c r="G40" s="48"/>
      <c r="H40" s="48"/>
      <c r="I40" s="48"/>
      <c r="J40" s="48"/>
      <c r="K40" s="243"/>
      <c r="L40" s="300"/>
      <c r="M40" s="243"/>
      <c r="N40" s="243"/>
      <c r="O40" s="243"/>
      <c r="P40" s="243"/>
    </row>
    <row r="41" spans="2:16" x14ac:dyDescent="0.25">
      <c r="B41" s="48"/>
      <c r="C41" s="48"/>
      <c r="D41" s="48"/>
      <c r="E41" s="48"/>
      <c r="F41" s="48"/>
      <c r="G41" s="48"/>
      <c r="H41" s="48"/>
      <c r="I41" s="48"/>
      <c r="J41" s="48"/>
      <c r="K41" s="243"/>
      <c r="L41" s="300"/>
      <c r="M41" s="243"/>
      <c r="N41" s="243"/>
      <c r="O41" s="243"/>
      <c r="P41" s="243"/>
    </row>
    <row r="42" spans="2:16" x14ac:dyDescent="0.25">
      <c r="B42" s="48"/>
      <c r="C42" s="48"/>
      <c r="D42" s="48"/>
      <c r="E42" s="48"/>
      <c r="F42" s="48"/>
      <c r="G42" s="48"/>
      <c r="H42" s="48"/>
      <c r="I42" s="48"/>
      <c r="J42" s="48"/>
      <c r="K42" s="243"/>
      <c r="L42" s="300"/>
      <c r="M42" s="243"/>
      <c r="N42" s="243"/>
      <c r="O42" s="243"/>
      <c r="P42" s="243"/>
    </row>
    <row r="43" spans="2:16" x14ac:dyDescent="0.25">
      <c r="B43" s="48"/>
      <c r="C43" s="48"/>
      <c r="D43" s="48"/>
      <c r="E43" s="48"/>
      <c r="F43" s="48"/>
      <c r="G43" s="48"/>
      <c r="H43" s="48"/>
      <c r="I43" s="48"/>
      <c r="J43" s="48"/>
      <c r="K43" s="243"/>
      <c r="L43" s="300"/>
      <c r="M43" s="243"/>
      <c r="N43" s="243"/>
      <c r="O43" s="243"/>
      <c r="P43" s="243"/>
    </row>
    <row r="44" spans="2:16" x14ac:dyDescent="0.25">
      <c r="B44" s="48"/>
      <c r="C44" s="48"/>
      <c r="D44" s="48"/>
      <c r="E44" s="48"/>
      <c r="F44" s="48"/>
      <c r="G44" s="48"/>
      <c r="H44" s="48"/>
      <c r="I44" s="48"/>
      <c r="J44" s="48"/>
      <c r="K44" s="243"/>
      <c r="L44" s="300"/>
      <c r="M44" s="243"/>
      <c r="N44" s="243"/>
      <c r="O44" s="243"/>
      <c r="P44" s="243"/>
    </row>
    <row r="45" spans="2:16" x14ac:dyDescent="0.25">
      <c r="B45" s="48"/>
      <c r="C45" s="48"/>
      <c r="D45" s="48"/>
      <c r="E45" s="48"/>
      <c r="F45" s="48"/>
      <c r="G45" s="48"/>
      <c r="H45" s="48"/>
      <c r="I45" s="48"/>
      <c r="J45" s="48"/>
      <c r="K45" s="243"/>
      <c r="L45" s="300"/>
      <c r="M45" s="243"/>
      <c r="N45" s="243"/>
      <c r="O45" s="243"/>
      <c r="P45" s="243"/>
    </row>
    <row r="46" spans="2:16" x14ac:dyDescent="0.25">
      <c r="B46" s="48"/>
      <c r="C46" s="48"/>
      <c r="D46" s="48"/>
      <c r="E46" s="48"/>
      <c r="F46" s="48"/>
      <c r="G46" s="48"/>
      <c r="H46" s="48"/>
      <c r="I46" s="48"/>
      <c r="J46" s="48"/>
      <c r="K46" s="243"/>
      <c r="L46" s="300"/>
      <c r="M46" s="243"/>
      <c r="N46" s="243"/>
      <c r="O46" s="243"/>
      <c r="P46" s="243"/>
    </row>
    <row r="47" spans="2:16" x14ac:dyDescent="0.25">
      <c r="B47" s="48"/>
      <c r="C47" s="48"/>
      <c r="D47" s="48"/>
      <c r="E47" s="48"/>
      <c r="F47" s="48"/>
      <c r="G47" s="48"/>
      <c r="H47" s="48"/>
      <c r="I47" s="48"/>
      <c r="J47" s="48"/>
      <c r="K47" s="243"/>
      <c r="L47" s="300"/>
      <c r="M47" s="243"/>
      <c r="N47" s="243"/>
      <c r="O47" s="243"/>
      <c r="P47" s="243"/>
    </row>
    <row r="48" spans="2:16" x14ac:dyDescent="0.25">
      <c r="B48" s="48"/>
      <c r="C48" s="48"/>
      <c r="D48" s="48"/>
      <c r="E48" s="48"/>
      <c r="F48" s="48"/>
      <c r="G48" s="48"/>
      <c r="H48" s="48"/>
      <c r="I48" s="48"/>
      <c r="J48" s="48"/>
      <c r="K48" s="243"/>
      <c r="L48" s="300"/>
      <c r="M48" s="243"/>
      <c r="N48" s="243"/>
      <c r="O48" s="243"/>
      <c r="P48" s="243"/>
    </row>
    <row r="49" spans="2:10" x14ac:dyDescent="0.25">
      <c r="B49" s="48"/>
      <c r="C49" s="48"/>
      <c r="D49" s="48"/>
      <c r="E49" s="48"/>
      <c r="F49" s="48"/>
      <c r="G49" s="48"/>
      <c r="H49" s="48"/>
      <c r="I49" s="48"/>
      <c r="J49" s="48"/>
    </row>
    <row r="50" spans="2:10" x14ac:dyDescent="0.25">
      <c r="B50" s="48"/>
      <c r="C50" s="48"/>
      <c r="D50" s="48"/>
      <c r="E50" s="48"/>
      <c r="F50" s="48"/>
      <c r="G50" s="48"/>
      <c r="H50" s="48"/>
      <c r="I50" s="48"/>
      <c r="J50" s="48"/>
    </row>
    <row r="51" spans="2:10" x14ac:dyDescent="0.25">
      <c r="B51" s="48"/>
      <c r="C51" s="48"/>
      <c r="D51" s="48"/>
      <c r="E51" s="48"/>
      <c r="F51" s="48"/>
      <c r="G51" s="48"/>
      <c r="H51" s="48"/>
      <c r="I51" s="48"/>
      <c r="J51" s="48"/>
    </row>
    <row r="52" spans="2:10" x14ac:dyDescent="0.25">
      <c r="B52" s="48"/>
      <c r="C52" s="48"/>
      <c r="D52" s="48"/>
      <c r="E52" s="48"/>
      <c r="F52" s="48"/>
      <c r="G52" s="48"/>
      <c r="H52" s="48"/>
      <c r="I52" s="48"/>
      <c r="J52" s="48"/>
    </row>
    <row r="53" spans="2:10" x14ac:dyDescent="0.25">
      <c r="B53" s="48"/>
      <c r="C53" s="48"/>
      <c r="D53" s="48"/>
      <c r="E53" s="48"/>
      <c r="F53" s="48"/>
      <c r="G53" s="48"/>
      <c r="H53" s="48"/>
      <c r="I53" s="48"/>
      <c r="J53" s="48"/>
    </row>
    <row r="54" spans="2:10" x14ac:dyDescent="0.25">
      <c r="B54" s="48"/>
      <c r="C54" s="48"/>
      <c r="D54" s="48"/>
      <c r="E54" s="48"/>
      <c r="F54" s="48"/>
      <c r="G54" s="48"/>
      <c r="H54" s="48"/>
      <c r="I54" s="48"/>
      <c r="J54" s="48"/>
    </row>
    <row r="55" spans="2:10" x14ac:dyDescent="0.25">
      <c r="B55" s="48"/>
      <c r="C55" s="48"/>
      <c r="D55" s="48"/>
      <c r="E55" s="48"/>
      <c r="F55" s="48"/>
      <c r="G55" s="48"/>
      <c r="H55" s="48"/>
      <c r="I55" s="48"/>
      <c r="J55" s="48"/>
    </row>
    <row r="56" spans="2:10" x14ac:dyDescent="0.25">
      <c r="B56" s="48"/>
      <c r="C56" s="48"/>
      <c r="D56" s="48"/>
      <c r="E56" s="48"/>
      <c r="F56" s="48"/>
      <c r="G56" s="48"/>
      <c r="H56" s="48"/>
      <c r="I56" s="48"/>
      <c r="J56" s="48"/>
    </row>
    <row r="57" spans="2:10" x14ac:dyDescent="0.25">
      <c r="B57" s="48"/>
      <c r="C57" s="48"/>
      <c r="D57" s="48"/>
      <c r="E57" s="48"/>
      <c r="F57" s="48"/>
      <c r="G57" s="48"/>
      <c r="H57" s="48"/>
      <c r="I57" s="48"/>
      <c r="J57" s="48"/>
    </row>
    <row r="58" spans="2:10" x14ac:dyDescent="0.25">
      <c r="B58" s="48"/>
      <c r="C58" s="48"/>
      <c r="D58" s="48"/>
      <c r="E58" s="48"/>
      <c r="F58" s="48"/>
      <c r="G58" s="48"/>
      <c r="H58" s="48"/>
      <c r="I58" s="48"/>
      <c r="J58" s="48"/>
    </row>
    <row r="59" spans="2:10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x14ac:dyDescent="0.25">
      <c r="B60" s="48"/>
      <c r="C60" s="48"/>
      <c r="D60" s="48"/>
      <c r="E60" s="48"/>
      <c r="F60" s="48"/>
      <c r="G60" s="48"/>
      <c r="H60" s="48"/>
      <c r="I60" s="48"/>
      <c r="J60" s="48"/>
    </row>
    <row r="61" spans="2:10" x14ac:dyDescent="0.25">
      <c r="B61" s="48"/>
      <c r="C61" s="48"/>
      <c r="D61" s="48"/>
      <c r="E61" s="48"/>
      <c r="F61" s="48"/>
      <c r="G61" s="48"/>
      <c r="H61" s="48"/>
      <c r="I61" s="48"/>
      <c r="J61" s="48"/>
    </row>
    <row r="62" spans="2:10" x14ac:dyDescent="0.25">
      <c r="B62" s="48"/>
      <c r="C62" s="48"/>
      <c r="D62" s="48"/>
      <c r="E62" s="48"/>
      <c r="F62" s="48"/>
      <c r="G62" s="48"/>
      <c r="H62" s="48"/>
      <c r="I62" s="48"/>
      <c r="J62" s="48"/>
    </row>
    <row r="63" spans="2:10" x14ac:dyDescent="0.25">
      <c r="B63" s="48"/>
      <c r="C63" s="48"/>
      <c r="D63" s="48"/>
      <c r="E63" s="48"/>
      <c r="F63" s="48"/>
      <c r="G63" s="48"/>
      <c r="H63" s="48"/>
      <c r="I63" s="48"/>
      <c r="J63" s="48"/>
    </row>
    <row r="64" spans="2:10" x14ac:dyDescent="0.25">
      <c r="B64" s="48"/>
      <c r="C64" s="48"/>
      <c r="D64" s="48"/>
      <c r="E64" s="48"/>
      <c r="F64" s="48"/>
      <c r="G64" s="48"/>
      <c r="H64" s="48"/>
      <c r="I64" s="48"/>
      <c r="J64" s="48"/>
    </row>
    <row r="65" spans="2:10" x14ac:dyDescent="0.25">
      <c r="B65" s="48"/>
      <c r="C65" s="48"/>
      <c r="D65" s="48"/>
      <c r="E65" s="48"/>
      <c r="F65" s="48"/>
      <c r="G65" s="48"/>
      <c r="H65" s="48"/>
      <c r="I65" s="48"/>
      <c r="J65" s="48"/>
    </row>
    <row r="66" spans="2:10" x14ac:dyDescent="0.25">
      <c r="B66" s="48"/>
      <c r="C66" s="48"/>
      <c r="D66" s="48"/>
      <c r="E66" s="48"/>
      <c r="F66" s="48"/>
      <c r="G66" s="48"/>
      <c r="H66" s="48"/>
      <c r="I66" s="48"/>
      <c r="J66" s="48"/>
    </row>
    <row r="67" spans="2:10" x14ac:dyDescent="0.25">
      <c r="B67" s="48"/>
      <c r="C67" s="48"/>
      <c r="D67" s="48"/>
      <c r="E67" s="48"/>
      <c r="F67" s="48"/>
      <c r="G67" s="48"/>
      <c r="H67" s="48"/>
      <c r="I67" s="48"/>
      <c r="J67" s="48"/>
    </row>
    <row r="68" spans="2:10" x14ac:dyDescent="0.25">
      <c r="B68" s="48"/>
      <c r="C68" s="48"/>
      <c r="D68" s="48"/>
      <c r="E68" s="48"/>
      <c r="F68" s="48"/>
      <c r="G68" s="48"/>
      <c r="H68" s="48"/>
      <c r="I68" s="48"/>
      <c r="J68" s="48"/>
    </row>
    <row r="69" spans="2:10" x14ac:dyDescent="0.25">
      <c r="B69" s="48"/>
      <c r="C69" s="48"/>
      <c r="D69" s="48"/>
      <c r="E69" s="48"/>
      <c r="F69" s="48"/>
      <c r="G69" s="48"/>
      <c r="H69" s="48"/>
      <c r="I69" s="48"/>
      <c r="J69" s="48"/>
    </row>
    <row r="70" spans="2:10" x14ac:dyDescent="0.25">
      <c r="B70" s="48"/>
      <c r="C70" s="48"/>
      <c r="D70" s="48"/>
      <c r="E70" s="48"/>
      <c r="F70" s="48"/>
      <c r="G70" s="48"/>
      <c r="H70" s="48"/>
      <c r="I70" s="48"/>
      <c r="J70" s="48"/>
    </row>
    <row r="71" spans="2:10" x14ac:dyDescent="0.25">
      <c r="B71" s="48"/>
      <c r="C71" s="48"/>
      <c r="D71" s="48"/>
      <c r="E71" s="48"/>
      <c r="F71" s="48"/>
      <c r="G71" s="48"/>
      <c r="H71" s="48"/>
      <c r="I71" s="48"/>
      <c r="J71" s="48"/>
    </row>
    <row r="72" spans="2:10" x14ac:dyDescent="0.25">
      <c r="B72" s="48"/>
      <c r="C72" s="48"/>
      <c r="D72" s="48"/>
      <c r="E72" s="48"/>
      <c r="F72" s="48"/>
      <c r="G72" s="48"/>
      <c r="H72" s="48"/>
      <c r="I72" s="48"/>
      <c r="J72" s="48"/>
    </row>
    <row r="73" spans="2:10" x14ac:dyDescent="0.25">
      <c r="B73" s="48"/>
      <c r="C73" s="48"/>
      <c r="D73" s="48"/>
      <c r="E73" s="48"/>
      <c r="F73" s="48"/>
      <c r="G73" s="48"/>
      <c r="H73" s="48"/>
      <c r="I73" s="48"/>
      <c r="J73" s="48"/>
    </row>
    <row r="74" spans="2:10" x14ac:dyDescent="0.25">
      <c r="B74" s="48"/>
      <c r="C74" s="48"/>
      <c r="D74" s="48"/>
      <c r="E74" s="48"/>
      <c r="F74" s="48"/>
      <c r="G74" s="48"/>
      <c r="H74" s="48"/>
      <c r="I74" s="48"/>
      <c r="J74" s="48"/>
    </row>
    <row r="75" spans="2:10" x14ac:dyDescent="0.25">
      <c r="B75" s="48"/>
      <c r="C75" s="48"/>
      <c r="D75" s="48"/>
      <c r="E75" s="48"/>
      <c r="F75" s="48"/>
      <c r="G75" s="48"/>
      <c r="H75" s="48"/>
      <c r="I75" s="48"/>
      <c r="J75" s="48"/>
    </row>
    <row r="76" spans="2:10" x14ac:dyDescent="0.25">
      <c r="B76" s="48"/>
      <c r="C76" s="48"/>
      <c r="D76" s="48"/>
      <c r="E76" s="48"/>
      <c r="F76" s="48"/>
      <c r="G76" s="48"/>
      <c r="H76" s="48"/>
      <c r="I76" s="48"/>
      <c r="J76" s="48"/>
    </row>
    <row r="77" spans="2:10" x14ac:dyDescent="0.25">
      <c r="B77" s="48"/>
      <c r="C77" s="48"/>
      <c r="D77" s="48"/>
      <c r="E77" s="48"/>
      <c r="F77" s="48"/>
      <c r="G77" s="48"/>
      <c r="H77" s="48"/>
      <c r="I77" s="48"/>
      <c r="J77" s="48"/>
    </row>
    <row r="78" spans="2:10" x14ac:dyDescent="0.25">
      <c r="B78" s="48"/>
      <c r="C78" s="48"/>
      <c r="D78" s="48"/>
      <c r="E78" s="48"/>
      <c r="F78" s="48"/>
      <c r="G78" s="48"/>
      <c r="H78" s="48"/>
      <c r="I78" s="48"/>
      <c r="J78" s="48"/>
    </row>
    <row r="79" spans="2:10" x14ac:dyDescent="0.25">
      <c r="B79" s="48"/>
      <c r="C79" s="48"/>
      <c r="D79" s="48"/>
      <c r="E79" s="48"/>
      <c r="F79" s="48"/>
      <c r="G79" s="48"/>
      <c r="H79" s="48"/>
      <c r="I79" s="48"/>
      <c r="J79" s="48"/>
    </row>
  </sheetData>
  <mergeCells count="1">
    <mergeCell ref="H1:I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W83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2" width="14" style="22" customWidth="1"/>
    <col min="3" max="9" width="11" style="22" customWidth="1"/>
    <col min="10" max="10" width="10.7109375" style="22" customWidth="1"/>
    <col min="11" max="12" width="9.140625" style="22"/>
    <col min="13" max="13" width="12.85546875" style="22" customWidth="1"/>
    <col min="14" max="16384" width="9.140625" style="22"/>
  </cols>
  <sheetData>
    <row r="1" spans="1:23" x14ac:dyDescent="0.25">
      <c r="A1" s="7">
        <v>21</v>
      </c>
      <c r="B1" s="33" t="s">
        <v>12</v>
      </c>
      <c r="C1" s="21"/>
      <c r="D1" s="21"/>
      <c r="E1" s="21"/>
      <c r="F1" s="21"/>
      <c r="G1" s="21"/>
      <c r="H1" s="641" t="s">
        <v>24</v>
      </c>
      <c r="I1" s="643"/>
      <c r="K1" s="1" t="s">
        <v>183</v>
      </c>
      <c r="L1" s="362" t="s">
        <v>876</v>
      </c>
    </row>
    <row r="2" spans="1:23" x14ac:dyDescent="0.25">
      <c r="A2" s="23"/>
      <c r="B2" s="20"/>
      <c r="C2" s="20"/>
      <c r="D2" s="20"/>
      <c r="E2" s="20"/>
      <c r="F2" s="20"/>
      <c r="G2" s="20"/>
      <c r="H2" s="20"/>
      <c r="I2" s="24"/>
    </row>
    <row r="3" spans="1:23" x14ac:dyDescent="0.25">
      <c r="A3" s="8" t="s">
        <v>13</v>
      </c>
      <c r="B3" s="18" t="s">
        <v>149</v>
      </c>
      <c r="C3" s="18"/>
      <c r="D3" s="18"/>
      <c r="E3" s="18"/>
      <c r="F3" s="18"/>
      <c r="G3" s="18"/>
      <c r="H3" s="20"/>
      <c r="I3" s="24"/>
      <c r="K3" s="276" t="s">
        <v>2</v>
      </c>
      <c r="L3" s="101" t="s">
        <v>345</v>
      </c>
      <c r="M3" s="101"/>
      <c r="N3" s="276" t="s">
        <v>205</v>
      </c>
      <c r="O3" s="326" t="s">
        <v>347</v>
      </c>
      <c r="P3" s="276" t="s">
        <v>206</v>
      </c>
      <c r="Q3" s="326" t="s">
        <v>348</v>
      </c>
      <c r="R3" s="276" t="s">
        <v>206</v>
      </c>
      <c r="S3" s="326" t="s">
        <v>322</v>
      </c>
      <c r="T3" s="101"/>
      <c r="U3" s="101"/>
      <c r="V3" s="101"/>
      <c r="W3" s="101"/>
    </row>
    <row r="4" spans="1:23" x14ac:dyDescent="0.25">
      <c r="A4" s="9">
        <f>INDEX('Point Grid'!B:B,MATCH($A$1,'Point Grid'!A:A,0))</f>
        <v>2.25</v>
      </c>
      <c r="B4" s="18"/>
      <c r="C4" s="18"/>
      <c r="D4" s="18"/>
      <c r="E4" s="18"/>
      <c r="F4" s="18"/>
      <c r="G4" s="18"/>
      <c r="H4" s="20"/>
      <c r="I4" s="24"/>
      <c r="K4" s="101"/>
      <c r="L4" s="101"/>
      <c r="M4" s="101"/>
      <c r="N4" s="276" t="s">
        <v>205</v>
      </c>
      <c r="O4" s="327">
        <f>F5</f>
        <v>10920</v>
      </c>
      <c r="P4" s="276" t="s">
        <v>206</v>
      </c>
      <c r="Q4" s="327">
        <f>F6</f>
        <v>5460</v>
      </c>
      <c r="R4" s="276" t="s">
        <v>206</v>
      </c>
      <c r="S4" s="327">
        <f>F7</f>
        <v>2140</v>
      </c>
      <c r="T4" s="101"/>
      <c r="U4" s="101"/>
      <c r="V4" s="101"/>
      <c r="W4" s="101"/>
    </row>
    <row r="5" spans="1:23" x14ac:dyDescent="0.25">
      <c r="A5" s="30"/>
      <c r="B5" s="205" t="s">
        <v>156</v>
      </c>
      <c r="C5" s="112"/>
      <c r="D5" s="112"/>
      <c r="E5" s="96"/>
      <c r="F5" s="209">
        <v>10920</v>
      </c>
      <c r="G5" s="18"/>
      <c r="H5" s="20"/>
      <c r="I5" s="24"/>
      <c r="K5" s="243"/>
      <c r="L5" s="243"/>
      <c r="M5" s="243"/>
      <c r="N5" s="276" t="s">
        <v>205</v>
      </c>
      <c r="O5" s="335">
        <f>O4+Q4+S4</f>
        <v>18520</v>
      </c>
      <c r="P5" s="243"/>
      <c r="Q5" s="243"/>
      <c r="R5" s="243"/>
      <c r="S5" s="243"/>
      <c r="T5" s="243"/>
      <c r="U5" s="243"/>
      <c r="V5" s="243"/>
      <c r="W5" s="243"/>
    </row>
    <row r="6" spans="1:23" x14ac:dyDescent="0.25">
      <c r="A6" s="9"/>
      <c r="B6" s="206" t="s">
        <v>157</v>
      </c>
      <c r="C6" s="32"/>
      <c r="D6" s="32"/>
      <c r="E6" s="32"/>
      <c r="F6" s="210">
        <v>5460</v>
      </c>
      <c r="G6" s="18"/>
      <c r="H6" s="20"/>
      <c r="I6" s="24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</row>
    <row r="7" spans="1:23" x14ac:dyDescent="0.25">
      <c r="A7" s="9"/>
      <c r="B7" s="207" t="s">
        <v>158</v>
      </c>
      <c r="C7" s="208"/>
      <c r="D7" s="208"/>
      <c r="E7" s="208"/>
      <c r="F7" s="212">
        <v>2140</v>
      </c>
      <c r="G7" s="18"/>
      <c r="H7" s="20"/>
      <c r="I7" s="24"/>
      <c r="K7" s="243"/>
      <c r="L7" s="243" t="s">
        <v>346</v>
      </c>
      <c r="M7" s="243"/>
      <c r="N7" s="336" t="s">
        <v>323</v>
      </c>
      <c r="O7" s="244">
        <f>F10</f>
        <v>16790</v>
      </c>
      <c r="P7" s="244" t="s">
        <v>223</v>
      </c>
      <c r="Q7" s="244">
        <f>F11</f>
        <v>20250</v>
      </c>
      <c r="R7" s="243" t="s">
        <v>324</v>
      </c>
      <c r="S7" s="243"/>
      <c r="T7" s="243"/>
      <c r="U7" s="243"/>
      <c r="V7" s="243"/>
      <c r="W7" s="243"/>
    </row>
    <row r="8" spans="1:23" ht="15" customHeight="1" x14ac:dyDescent="0.25">
      <c r="A8" s="9"/>
      <c r="B8" s="18"/>
      <c r="C8" s="32"/>
      <c r="D8" s="32"/>
      <c r="E8" s="18"/>
      <c r="F8" s="56"/>
      <c r="G8" s="56"/>
      <c r="H8" s="98"/>
      <c r="I8" s="24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</row>
    <row r="9" spans="1:23" ht="15" customHeight="1" x14ac:dyDescent="0.25">
      <c r="A9" s="9"/>
      <c r="B9" s="205" t="s">
        <v>601</v>
      </c>
      <c r="C9" s="96"/>
      <c r="D9" s="96"/>
      <c r="E9" s="112"/>
      <c r="F9" s="209">
        <v>18240</v>
      </c>
      <c r="G9" s="18"/>
      <c r="H9" s="20"/>
      <c r="I9" s="24"/>
      <c r="K9" s="243"/>
      <c r="L9" s="243" t="s">
        <v>325</v>
      </c>
      <c r="M9" s="243"/>
      <c r="N9" s="243"/>
      <c r="O9" s="532" t="str">
        <f>IF(O5&lt;O7,"below",IF(O5&gt;Q7,"above","within"))</f>
        <v>within</v>
      </c>
      <c r="P9" s="338" t="s">
        <v>326</v>
      </c>
      <c r="Q9" s="338"/>
      <c r="R9" s="338"/>
      <c r="S9" s="338"/>
      <c r="T9" s="533" t="str">
        <f>IF(O9="within","reasonable",IF(O9="below","inadequate","excessive"))</f>
        <v>reasonable</v>
      </c>
      <c r="U9" s="243"/>
      <c r="V9" s="243"/>
      <c r="W9" s="243"/>
    </row>
    <row r="10" spans="1:23" ht="15" customHeight="1" x14ac:dyDescent="0.25">
      <c r="A10" s="9"/>
      <c r="B10" s="206" t="s">
        <v>600</v>
      </c>
      <c r="C10" s="32"/>
      <c r="D10" s="32"/>
      <c r="E10" s="18"/>
      <c r="F10" s="210">
        <v>16790</v>
      </c>
      <c r="G10" s="18"/>
      <c r="H10" s="20"/>
      <c r="I10" s="24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</row>
    <row r="11" spans="1:23" ht="15" customHeight="1" x14ac:dyDescent="0.25">
      <c r="A11" s="9"/>
      <c r="B11" s="206" t="s">
        <v>602</v>
      </c>
      <c r="C11" s="32"/>
      <c r="D11" s="32"/>
      <c r="E11" s="18"/>
      <c r="F11" s="210">
        <v>20250</v>
      </c>
      <c r="G11" s="18"/>
      <c r="H11" s="20"/>
      <c r="I11" s="24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</row>
    <row r="12" spans="1:23" ht="15" customHeight="1" x14ac:dyDescent="0.25">
      <c r="A12" s="9"/>
      <c r="B12" s="207" t="s">
        <v>150</v>
      </c>
      <c r="C12" s="208"/>
      <c r="D12" s="208"/>
      <c r="E12" s="211"/>
      <c r="F12" s="212">
        <v>760</v>
      </c>
      <c r="G12" s="18"/>
      <c r="H12" s="20"/>
      <c r="I12" s="24"/>
      <c r="K12" s="276" t="s">
        <v>3</v>
      </c>
      <c r="L12" s="243" t="s">
        <v>327</v>
      </c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</row>
    <row r="13" spans="1:23" ht="15" customHeight="1" x14ac:dyDescent="0.25">
      <c r="A13" s="9"/>
      <c r="B13" s="18"/>
      <c r="C13" s="32"/>
      <c r="D13" s="32"/>
      <c r="E13" s="18"/>
      <c r="F13" s="56"/>
      <c r="G13" s="56"/>
      <c r="H13" s="98"/>
      <c r="I13" s="24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</row>
    <row r="14" spans="1:23" ht="15" customHeight="1" x14ac:dyDescent="0.25">
      <c r="A14" s="9"/>
      <c r="B14" s="205" t="s">
        <v>151</v>
      </c>
      <c r="C14" s="96"/>
      <c r="D14" s="96"/>
      <c r="E14" s="112"/>
      <c r="F14" s="209">
        <v>22350</v>
      </c>
      <c r="G14" s="18"/>
      <c r="H14" s="20"/>
      <c r="I14" s="24"/>
      <c r="K14" s="243"/>
      <c r="L14" s="243" t="s">
        <v>308</v>
      </c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</row>
    <row r="15" spans="1:23" ht="15" customHeight="1" x14ac:dyDescent="0.25">
      <c r="A15" s="9"/>
      <c r="B15" s="207" t="s">
        <v>152</v>
      </c>
      <c r="C15" s="208"/>
      <c r="D15" s="208"/>
      <c r="E15" s="211"/>
      <c r="F15" s="212">
        <v>9310</v>
      </c>
      <c r="G15" s="18"/>
      <c r="H15" s="20"/>
      <c r="I15" s="24"/>
      <c r="K15" s="243"/>
      <c r="L15" s="243" t="s">
        <v>309</v>
      </c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</row>
    <row r="16" spans="1:23" ht="15" customHeight="1" x14ac:dyDescent="0.25">
      <c r="A16" s="9"/>
      <c r="B16" s="18"/>
      <c r="C16" s="32"/>
      <c r="D16" s="32"/>
      <c r="E16" s="18"/>
      <c r="F16" s="56"/>
      <c r="G16" s="56"/>
      <c r="H16" s="98"/>
      <c r="I16" s="24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</row>
    <row r="17" spans="1:23" ht="15" customHeight="1" x14ac:dyDescent="0.25">
      <c r="A17" s="28" t="s">
        <v>2</v>
      </c>
      <c r="B17" s="18" t="s">
        <v>153</v>
      </c>
      <c r="C17" s="32"/>
      <c r="D17" s="32"/>
      <c r="E17" s="18"/>
      <c r="F17" s="56"/>
      <c r="G17" s="56"/>
      <c r="H17" s="98"/>
      <c r="I17" s="24"/>
      <c r="K17" s="243"/>
      <c r="L17" s="243" t="s">
        <v>310</v>
      </c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</row>
    <row r="18" spans="1:23" ht="15" customHeight="1" thickBot="1" x14ac:dyDescent="0.3">
      <c r="A18" s="9">
        <f>INDEX('Point Grid'!$C$8:$I$32,MATCH($A$1,'Point Grid'!$A$8:$A$32,0),MATCH(A17,'Point Grid'!$C$7:$I$7,0))</f>
        <v>0.75</v>
      </c>
      <c r="B18" s="18"/>
      <c r="C18" s="32"/>
      <c r="D18" s="32"/>
      <c r="E18" s="18"/>
      <c r="F18" s="56"/>
      <c r="G18" s="56"/>
      <c r="H18" s="98"/>
      <c r="I18" s="24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</row>
    <row r="19" spans="1:23" ht="15" customHeight="1" thickBot="1" x14ac:dyDescent="0.3">
      <c r="A19" s="5"/>
      <c r="B19" s="18"/>
      <c r="C19" s="32"/>
      <c r="D19" s="32"/>
      <c r="E19" s="18"/>
      <c r="F19" s="56"/>
      <c r="G19" s="56"/>
      <c r="H19" s="98"/>
      <c r="I19" s="24"/>
      <c r="K19" s="243"/>
      <c r="L19" s="243" t="s">
        <v>311</v>
      </c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</row>
    <row r="20" spans="1:23" ht="15" customHeight="1" x14ac:dyDescent="0.25">
      <c r="A20" s="23"/>
      <c r="B20" s="18"/>
      <c r="C20" s="32"/>
      <c r="D20" s="32"/>
      <c r="E20" s="18"/>
      <c r="F20" s="56"/>
      <c r="G20" s="56"/>
      <c r="H20" s="98"/>
      <c r="I20" s="24"/>
      <c r="K20" s="243"/>
      <c r="L20" s="243"/>
      <c r="M20" s="330" t="s">
        <v>205</v>
      </c>
      <c r="N20" s="327" t="s">
        <v>348</v>
      </c>
      <c r="O20" s="244" t="s">
        <v>206</v>
      </c>
      <c r="P20" s="327" t="s">
        <v>322</v>
      </c>
      <c r="Q20" s="244" t="s">
        <v>206</v>
      </c>
      <c r="R20" s="327" t="s">
        <v>349</v>
      </c>
      <c r="S20" s="243"/>
      <c r="T20" s="243"/>
      <c r="U20" s="243"/>
      <c r="V20" s="243"/>
      <c r="W20" s="243"/>
    </row>
    <row r="21" spans="1:23" ht="15" customHeight="1" x14ac:dyDescent="0.25">
      <c r="A21" s="28" t="s">
        <v>3</v>
      </c>
      <c r="B21" s="18" t="s">
        <v>154</v>
      </c>
      <c r="C21" s="32"/>
      <c r="D21" s="32"/>
      <c r="E21" s="18"/>
      <c r="F21" s="56"/>
      <c r="G21" s="56"/>
      <c r="H21" s="98"/>
      <c r="I21" s="24"/>
      <c r="K21" s="243"/>
      <c r="L21" s="243"/>
      <c r="M21" s="330" t="s">
        <v>205</v>
      </c>
      <c r="N21" s="327">
        <f>F6</f>
        <v>5460</v>
      </c>
      <c r="O21" s="244" t="s">
        <v>206</v>
      </c>
      <c r="P21" s="327">
        <f>F7</f>
        <v>2140</v>
      </c>
      <c r="Q21" s="244" t="s">
        <v>206</v>
      </c>
      <c r="R21" s="327">
        <f>F12</f>
        <v>760</v>
      </c>
      <c r="S21" s="243"/>
      <c r="T21" s="243"/>
      <c r="U21" s="243"/>
      <c r="V21" s="243"/>
      <c r="W21" s="243"/>
    </row>
    <row r="22" spans="1:23" ht="15" customHeight="1" thickBot="1" x14ac:dyDescent="0.3">
      <c r="A22" s="9">
        <f>INDEX('Point Grid'!$C$8:$I$32,MATCH($A$1,'Point Grid'!$A$8:$A$32,0),MATCH(A21,'Point Grid'!$C$7:$I$7,0))</f>
        <v>0.5</v>
      </c>
      <c r="B22" s="18"/>
      <c r="C22" s="32"/>
      <c r="D22" s="32"/>
      <c r="E22" s="18"/>
      <c r="F22" s="56"/>
      <c r="G22" s="56"/>
      <c r="H22" s="98"/>
      <c r="I22" s="24"/>
      <c r="K22" s="243"/>
      <c r="L22" s="243"/>
      <c r="M22" s="330" t="s">
        <v>205</v>
      </c>
      <c r="N22" s="327">
        <f>N21+P21+R21</f>
        <v>8360</v>
      </c>
      <c r="O22" s="243"/>
      <c r="P22" s="243"/>
      <c r="Q22" s="243"/>
      <c r="R22" s="243"/>
      <c r="S22" s="243"/>
      <c r="T22" s="243"/>
      <c r="U22" s="243"/>
      <c r="V22" s="243"/>
      <c r="W22" s="243"/>
    </row>
    <row r="23" spans="1:23" ht="15" customHeight="1" thickBot="1" x14ac:dyDescent="0.3">
      <c r="A23" s="5"/>
      <c r="B23" s="18"/>
      <c r="C23" s="32"/>
      <c r="D23" s="32"/>
      <c r="E23" s="18"/>
      <c r="F23" s="56"/>
      <c r="G23" s="56"/>
      <c r="H23" s="99"/>
      <c r="I23" s="24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</row>
    <row r="24" spans="1:23" ht="14.25" customHeight="1" x14ac:dyDescent="0.25">
      <c r="A24" s="38"/>
      <c r="B24" s="18"/>
      <c r="C24" s="32"/>
      <c r="D24" s="32"/>
      <c r="E24" s="18"/>
      <c r="F24" s="56"/>
      <c r="G24" s="56"/>
      <c r="H24" s="99"/>
      <c r="I24" s="24"/>
      <c r="K24" s="243"/>
      <c r="L24" s="243" t="s">
        <v>350</v>
      </c>
      <c r="M24" s="243"/>
      <c r="N24" s="243"/>
      <c r="O24" s="336" t="s">
        <v>323</v>
      </c>
      <c r="P24" s="244">
        <f>F10-F5</f>
        <v>5870</v>
      </c>
      <c r="Q24" s="244" t="s">
        <v>223</v>
      </c>
      <c r="R24" s="244">
        <f>F11-F5</f>
        <v>9330</v>
      </c>
      <c r="S24" s="243" t="s">
        <v>324</v>
      </c>
      <c r="T24" s="243"/>
      <c r="U24" s="243"/>
      <c r="V24" s="243"/>
      <c r="W24" s="243"/>
    </row>
    <row r="25" spans="1:23" ht="15" customHeight="1" x14ac:dyDescent="0.25">
      <c r="A25" s="28" t="s">
        <v>4</v>
      </c>
      <c r="B25" s="18" t="s">
        <v>155</v>
      </c>
      <c r="C25" s="32"/>
      <c r="D25" s="32"/>
      <c r="E25" s="18"/>
      <c r="F25" s="56"/>
      <c r="G25" s="56"/>
      <c r="H25" s="99"/>
      <c r="I25" s="24"/>
      <c r="K25" s="243"/>
      <c r="L25" s="243"/>
      <c r="M25" s="330"/>
      <c r="N25" s="243"/>
      <c r="O25" s="243"/>
      <c r="P25" s="243"/>
      <c r="Q25" s="243"/>
      <c r="R25" s="243"/>
      <c r="S25" s="243"/>
      <c r="T25" s="243"/>
      <c r="U25" s="243"/>
      <c r="V25" s="243"/>
      <c r="W25" s="243"/>
    </row>
    <row r="26" spans="1:23" ht="15" customHeight="1" thickBot="1" x14ac:dyDescent="0.3">
      <c r="A26" s="9">
        <f>INDEX('Point Grid'!$C$8:$I$32,MATCH($A$1,'Point Grid'!$A$8:$A$32,0),MATCH(A25,'Point Grid'!$C$7:$I$7,0))</f>
        <v>1</v>
      </c>
      <c r="B26" s="18"/>
      <c r="C26" s="32"/>
      <c r="D26" s="32"/>
      <c r="E26" s="18"/>
      <c r="F26" s="56"/>
      <c r="G26" s="56"/>
      <c r="H26" s="99"/>
      <c r="I26" s="24"/>
      <c r="K26" s="243"/>
      <c r="L26" s="339" t="s">
        <v>328</v>
      </c>
      <c r="M26" s="340">
        <f>N22</f>
        <v>8360</v>
      </c>
      <c r="N26" s="340" t="str">
        <f>IF(M26&lt;=R24,"&lt;","&gt;")</f>
        <v>&lt;</v>
      </c>
      <c r="O26" s="341" t="s">
        <v>329</v>
      </c>
      <c r="P26" s="341"/>
      <c r="Q26" s="341"/>
      <c r="R26" s="341"/>
      <c r="S26" s="342" t="s">
        <v>185</v>
      </c>
      <c r="T26" s="343" t="str">
        <f>IF(N26="&lt;","Yes to RMAD","No to RMAD")</f>
        <v>Yes to RMAD</v>
      </c>
      <c r="U26" s="344"/>
      <c r="V26" s="243"/>
      <c r="W26" s="243"/>
    </row>
    <row r="27" spans="1:23" ht="15" customHeight="1" thickBot="1" x14ac:dyDescent="0.3">
      <c r="A27" s="5"/>
      <c r="B27" s="18"/>
      <c r="C27" s="32"/>
      <c r="D27" s="32"/>
      <c r="E27" s="18"/>
      <c r="F27" s="56"/>
      <c r="G27" s="56"/>
      <c r="H27" s="99"/>
      <c r="I27" s="24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</row>
    <row r="28" spans="1:23" ht="15.75" thickBot="1" x14ac:dyDescent="0.3">
      <c r="A28" s="25"/>
      <c r="B28" s="49"/>
      <c r="C28" s="49"/>
      <c r="D28" s="49"/>
      <c r="E28" s="49"/>
      <c r="F28" s="49"/>
      <c r="G28" s="49"/>
      <c r="H28" s="26"/>
      <c r="I28" s="27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</row>
    <row r="29" spans="1:23" x14ac:dyDescent="0.25">
      <c r="B29" s="48"/>
      <c r="C29" s="48"/>
      <c r="D29" s="48"/>
      <c r="E29" s="48"/>
      <c r="F29" s="48"/>
      <c r="G29" s="48"/>
      <c r="K29" s="276" t="s">
        <v>4</v>
      </c>
      <c r="L29" s="243" t="s">
        <v>330</v>
      </c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</row>
    <row r="30" spans="1:23" x14ac:dyDescent="0.25">
      <c r="B30" s="48"/>
      <c r="C30" s="48"/>
      <c r="D30" s="48"/>
      <c r="E30" s="48"/>
      <c r="F30" s="48"/>
      <c r="G30" s="48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</row>
    <row r="31" spans="1:23" x14ac:dyDescent="0.25">
      <c r="B31" s="48"/>
      <c r="C31" s="48"/>
      <c r="D31" s="48"/>
      <c r="E31" s="48"/>
      <c r="F31" s="48"/>
      <c r="G31" s="48"/>
      <c r="K31" s="243"/>
      <c r="L31" s="244" t="s">
        <v>331</v>
      </c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</row>
    <row r="32" spans="1:23" x14ac:dyDescent="0.25">
      <c r="B32" s="48"/>
      <c r="C32" s="48"/>
      <c r="D32" s="48"/>
      <c r="E32" s="48"/>
      <c r="F32" s="48"/>
      <c r="G32" s="48"/>
      <c r="K32" s="243"/>
      <c r="L32" s="243"/>
      <c r="M32" s="244" t="s">
        <v>332</v>
      </c>
      <c r="N32" s="243" t="s">
        <v>333</v>
      </c>
      <c r="O32" s="243"/>
      <c r="P32" s="243"/>
      <c r="Q32" s="243"/>
      <c r="R32" s="243"/>
      <c r="S32" s="243"/>
      <c r="T32" s="243"/>
      <c r="U32" s="243"/>
      <c r="V32" s="243"/>
      <c r="W32" s="243"/>
    </row>
    <row r="33" spans="2:23" x14ac:dyDescent="0.25">
      <c r="B33" s="48"/>
      <c r="C33" s="48"/>
      <c r="D33" s="48"/>
      <c r="E33" s="48"/>
      <c r="F33" s="48"/>
      <c r="G33" s="48"/>
      <c r="K33" s="243"/>
      <c r="L33" s="243"/>
      <c r="M33" s="244" t="s">
        <v>334</v>
      </c>
      <c r="N33" s="243" t="s">
        <v>335</v>
      </c>
      <c r="O33" s="243"/>
      <c r="P33" s="243"/>
      <c r="Q33" s="243"/>
      <c r="R33" s="243"/>
      <c r="S33" s="243"/>
      <c r="T33" s="243"/>
      <c r="U33" s="243"/>
      <c r="V33" s="243"/>
      <c r="W33" s="243"/>
    </row>
    <row r="34" spans="2:23" x14ac:dyDescent="0.25">
      <c r="B34" s="48"/>
      <c r="C34" s="48"/>
      <c r="D34" s="48"/>
      <c r="E34" s="48"/>
      <c r="F34" s="48"/>
      <c r="G34" s="48"/>
      <c r="K34" s="243"/>
      <c r="L34" s="244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</row>
    <row r="35" spans="2:23" x14ac:dyDescent="0.25">
      <c r="B35" s="48"/>
      <c r="C35" s="48"/>
      <c r="D35" s="48"/>
      <c r="E35" s="48"/>
      <c r="F35" s="48"/>
      <c r="G35" s="48"/>
      <c r="K35" s="243"/>
      <c r="L35" s="244" t="s">
        <v>336</v>
      </c>
      <c r="M35" s="243" t="s">
        <v>344</v>
      </c>
      <c r="N35" s="243"/>
      <c r="O35" s="243"/>
      <c r="P35" s="243"/>
      <c r="Q35" s="243"/>
      <c r="R35" s="243"/>
      <c r="S35" s="243"/>
      <c r="T35" s="243"/>
      <c r="U35" s="243"/>
      <c r="V35" s="243"/>
      <c r="W35" s="243"/>
    </row>
    <row r="36" spans="2:23" x14ac:dyDescent="0.25">
      <c r="B36" s="48"/>
      <c r="C36" s="48"/>
      <c r="D36" s="48"/>
      <c r="E36" s="48"/>
      <c r="F36" s="48"/>
      <c r="G36" s="48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</row>
    <row r="37" spans="2:23" x14ac:dyDescent="0.25">
      <c r="B37" s="48"/>
      <c r="C37" s="48"/>
      <c r="D37" s="48"/>
      <c r="E37" s="48"/>
      <c r="F37" s="48"/>
      <c r="G37" s="48"/>
      <c r="K37" s="243"/>
      <c r="L37" s="243" t="s">
        <v>337</v>
      </c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</row>
    <row r="38" spans="2:23" x14ac:dyDescent="0.25">
      <c r="B38" s="48"/>
      <c r="C38" s="48"/>
      <c r="D38" s="48"/>
      <c r="E38" s="48"/>
      <c r="F38" s="48"/>
      <c r="G38" s="48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</row>
    <row r="39" spans="2:23" x14ac:dyDescent="0.25">
      <c r="B39" s="48"/>
      <c r="C39" s="48"/>
      <c r="D39" s="48"/>
      <c r="E39" s="48"/>
      <c r="F39" s="48"/>
      <c r="G39" s="48"/>
      <c r="K39" s="243"/>
      <c r="L39" s="243"/>
      <c r="M39" s="345" t="s">
        <v>338</v>
      </c>
      <c r="N39" s="345"/>
      <c r="O39" s="345"/>
      <c r="P39" s="244" t="s">
        <v>205</v>
      </c>
      <c r="Q39" s="258">
        <v>0.1</v>
      </c>
      <c r="R39" s="244" t="s">
        <v>224</v>
      </c>
      <c r="S39" s="244" t="s">
        <v>233</v>
      </c>
      <c r="T39" s="244">
        <f>F6</f>
        <v>5460</v>
      </c>
      <c r="U39" s="244" t="s">
        <v>206</v>
      </c>
      <c r="V39" s="244">
        <f>F7</f>
        <v>2140</v>
      </c>
      <c r="W39" s="244" t="s">
        <v>324</v>
      </c>
    </row>
    <row r="40" spans="2:23" x14ac:dyDescent="0.25">
      <c r="B40" s="48"/>
      <c r="C40" s="48"/>
      <c r="D40" s="48"/>
      <c r="E40" s="48"/>
      <c r="F40" s="48"/>
      <c r="G40" s="48"/>
      <c r="K40" s="243"/>
      <c r="L40" s="243"/>
      <c r="M40" s="243"/>
      <c r="N40" s="243"/>
      <c r="O40" s="243"/>
      <c r="P40" s="244" t="s">
        <v>205</v>
      </c>
      <c r="Q40" s="258">
        <v>0.1</v>
      </c>
      <c r="R40" s="244" t="s">
        <v>224</v>
      </c>
      <c r="S40" s="243"/>
      <c r="T40" s="243"/>
      <c r="U40" s="244">
        <f>T39+V39</f>
        <v>7600</v>
      </c>
      <c r="V40" s="243"/>
      <c r="W40" s="243"/>
    </row>
    <row r="41" spans="2:23" x14ac:dyDescent="0.25">
      <c r="B41" s="48"/>
      <c r="C41" s="48"/>
      <c r="D41" s="48"/>
      <c r="E41" s="48"/>
      <c r="F41" s="48"/>
      <c r="G41" s="48"/>
      <c r="K41" s="243"/>
      <c r="L41" s="243"/>
      <c r="M41" s="243"/>
      <c r="N41" s="243"/>
      <c r="O41" s="243"/>
      <c r="P41" s="244" t="s">
        <v>205</v>
      </c>
      <c r="Q41" s="346">
        <f>Q40*U40</f>
        <v>760</v>
      </c>
      <c r="R41" s="243"/>
      <c r="S41" s="243"/>
      <c r="T41" s="243"/>
      <c r="U41" s="243"/>
      <c r="V41" s="243"/>
      <c r="W41" s="243"/>
    </row>
    <row r="42" spans="2:23" x14ac:dyDescent="0.25">
      <c r="B42" s="48"/>
      <c r="C42" s="48"/>
      <c r="D42" s="48"/>
      <c r="E42" s="48"/>
      <c r="F42" s="48"/>
      <c r="G42" s="48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</row>
    <row r="43" spans="2:23" x14ac:dyDescent="0.25">
      <c r="B43" s="48"/>
      <c r="C43" s="48"/>
      <c r="D43" s="48"/>
      <c r="E43" s="48"/>
      <c r="F43" s="48"/>
      <c r="G43" s="48"/>
      <c r="K43" s="243"/>
      <c r="L43" s="243"/>
      <c r="M43" s="243" t="s">
        <v>339</v>
      </c>
      <c r="N43" s="243"/>
      <c r="O43" s="244" t="s">
        <v>205</v>
      </c>
      <c r="P43" s="244">
        <v>2</v>
      </c>
      <c r="Q43" s="244" t="s">
        <v>224</v>
      </c>
      <c r="R43" s="244" t="s">
        <v>298</v>
      </c>
      <c r="S43" s="243"/>
      <c r="T43" s="243"/>
      <c r="U43" s="243"/>
      <c r="V43" s="243"/>
      <c r="W43" s="243"/>
    </row>
    <row r="44" spans="2:23" x14ac:dyDescent="0.25">
      <c r="B44" s="48"/>
      <c r="C44" s="48"/>
      <c r="D44" s="48"/>
      <c r="E44" s="48"/>
      <c r="F44" s="48"/>
      <c r="G44" s="48"/>
      <c r="K44" s="243"/>
      <c r="L44" s="243"/>
      <c r="M44" s="243"/>
      <c r="N44" s="243"/>
      <c r="O44" s="244" t="s">
        <v>205</v>
      </c>
      <c r="P44" s="244">
        <v>2</v>
      </c>
      <c r="Q44" s="244" t="s">
        <v>224</v>
      </c>
      <c r="R44" s="244">
        <f>F15</f>
        <v>9310</v>
      </c>
      <c r="S44" s="243"/>
      <c r="T44" s="243"/>
      <c r="U44" s="243"/>
      <c r="V44" s="243"/>
      <c r="W44" s="243"/>
    </row>
    <row r="45" spans="2:23" x14ac:dyDescent="0.25">
      <c r="B45" s="48"/>
      <c r="C45" s="48"/>
      <c r="D45" s="48"/>
      <c r="E45" s="48"/>
      <c r="F45" s="48"/>
      <c r="G45" s="48"/>
      <c r="K45" s="243"/>
      <c r="L45" s="243"/>
      <c r="M45" s="243"/>
      <c r="N45" s="243"/>
      <c r="O45" s="244" t="s">
        <v>205</v>
      </c>
      <c r="P45" s="244">
        <f>P44*R44</f>
        <v>18620</v>
      </c>
      <c r="Q45" s="243"/>
      <c r="R45" s="243"/>
      <c r="S45" s="243"/>
      <c r="T45" s="243"/>
      <c r="U45" s="243"/>
      <c r="V45" s="243"/>
      <c r="W45" s="243"/>
    </row>
    <row r="46" spans="2:23" x14ac:dyDescent="0.25">
      <c r="B46" s="48"/>
      <c r="C46" s="48"/>
      <c r="D46" s="48"/>
      <c r="E46" s="48"/>
      <c r="F46" s="48"/>
      <c r="G46" s="48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</row>
    <row r="47" spans="2:23" x14ac:dyDescent="0.25">
      <c r="B47" s="48"/>
      <c r="C47" s="48"/>
      <c r="D47" s="48"/>
      <c r="E47" s="48"/>
      <c r="F47" s="48"/>
      <c r="G47" s="48"/>
      <c r="K47" s="243"/>
      <c r="L47" s="243"/>
      <c r="M47" s="347" t="s">
        <v>340</v>
      </c>
      <c r="N47" s="347"/>
      <c r="O47" s="244" t="s">
        <v>205</v>
      </c>
      <c r="P47" s="244">
        <f>F14</f>
        <v>22350</v>
      </c>
      <c r="Q47" s="244" t="s">
        <v>216</v>
      </c>
      <c r="R47" s="244">
        <f>P45</f>
        <v>18620</v>
      </c>
      <c r="S47" s="243"/>
      <c r="T47" s="243"/>
      <c r="U47" s="243"/>
      <c r="V47" s="243"/>
      <c r="W47" s="243"/>
    </row>
    <row r="48" spans="2:23" x14ac:dyDescent="0.25">
      <c r="B48" s="48"/>
      <c r="C48" s="48"/>
      <c r="D48" s="48"/>
      <c r="E48" s="48"/>
      <c r="F48" s="48"/>
      <c r="G48" s="48"/>
      <c r="K48" s="243"/>
      <c r="L48" s="243"/>
      <c r="M48" s="243"/>
      <c r="N48" s="243"/>
      <c r="O48" s="244" t="s">
        <v>205</v>
      </c>
      <c r="P48" s="348">
        <f>P47-R47</f>
        <v>3730</v>
      </c>
      <c r="Q48" s="243"/>
      <c r="R48" s="243"/>
      <c r="S48" s="243"/>
      <c r="T48" s="243"/>
      <c r="U48" s="243"/>
      <c r="V48" s="243"/>
      <c r="W48" s="243"/>
    </row>
    <row r="49" spans="2:23" x14ac:dyDescent="0.25">
      <c r="B49" s="48"/>
      <c r="C49" s="48"/>
      <c r="D49" s="48"/>
      <c r="E49" s="48"/>
      <c r="F49" s="48"/>
      <c r="G49" s="48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</row>
    <row r="50" spans="2:23" x14ac:dyDescent="0.25">
      <c r="B50" s="48"/>
      <c r="C50" s="48"/>
      <c r="D50" s="48"/>
      <c r="E50" s="48"/>
      <c r="F50" s="48"/>
      <c r="G50" s="48"/>
      <c r="K50" s="243"/>
      <c r="L50" s="243" t="s">
        <v>603</v>
      </c>
      <c r="M50" s="243"/>
      <c r="N50" s="243"/>
      <c r="O50" s="243"/>
      <c r="P50" s="243"/>
      <c r="Q50" s="243"/>
      <c r="R50" s="243"/>
      <c r="S50" s="243"/>
      <c r="T50" s="349" t="s">
        <v>343</v>
      </c>
      <c r="U50" s="101"/>
      <c r="V50" s="243"/>
      <c r="W50" s="243"/>
    </row>
    <row r="51" spans="2:23" x14ac:dyDescent="0.25">
      <c r="B51" s="48"/>
      <c r="C51" s="48"/>
      <c r="D51" s="48"/>
      <c r="E51" s="48"/>
      <c r="F51" s="48"/>
      <c r="G51" s="48"/>
      <c r="K51" s="243"/>
      <c r="L51" s="243" t="s">
        <v>341</v>
      </c>
      <c r="M51" s="243"/>
      <c r="N51" s="243"/>
      <c r="O51" s="243"/>
      <c r="P51" s="243"/>
      <c r="Q51" s="243"/>
      <c r="R51" s="243"/>
      <c r="S51" s="243"/>
      <c r="T51" s="349" t="s">
        <v>343</v>
      </c>
      <c r="U51" s="243"/>
      <c r="V51" s="243"/>
      <c r="W51" s="243"/>
    </row>
    <row r="52" spans="2:23" x14ac:dyDescent="0.25">
      <c r="B52" s="48"/>
      <c r="C52" s="48"/>
      <c r="D52" s="48"/>
      <c r="E52" s="48"/>
      <c r="F52" s="48"/>
      <c r="G52" s="48"/>
      <c r="K52" s="243"/>
      <c r="L52" s="101"/>
      <c r="M52" s="101"/>
      <c r="N52" s="101"/>
      <c r="O52" s="101"/>
      <c r="P52" s="101"/>
      <c r="Q52" s="101"/>
      <c r="R52" s="101"/>
      <c r="S52" s="101"/>
      <c r="T52" s="101"/>
      <c r="U52" s="243"/>
      <c r="V52" s="243"/>
      <c r="W52" s="243"/>
    </row>
    <row r="53" spans="2:23" x14ac:dyDescent="0.25">
      <c r="B53" s="48"/>
      <c r="C53" s="48"/>
      <c r="D53" s="48"/>
      <c r="E53" s="48"/>
      <c r="F53" s="48"/>
      <c r="G53" s="48"/>
      <c r="K53" s="243"/>
      <c r="L53" s="243" t="s">
        <v>342</v>
      </c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</row>
    <row r="54" spans="2:23" x14ac:dyDescent="0.25">
      <c r="B54" s="48"/>
      <c r="C54" s="48"/>
      <c r="D54" s="48"/>
      <c r="E54" s="48"/>
      <c r="F54" s="48"/>
      <c r="G54" s="48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</row>
    <row r="55" spans="2:23" x14ac:dyDescent="0.25">
      <c r="B55" s="48"/>
      <c r="C55" s="48"/>
      <c r="D55" s="48"/>
      <c r="E55" s="48"/>
      <c r="F55" s="48"/>
      <c r="G55" s="48"/>
      <c r="K55" s="243"/>
      <c r="L55" s="286" t="s">
        <v>185</v>
      </c>
      <c r="M55" s="243" t="str">
        <f>IF(AND(T50="satisfied",T51="satisfied"),"The financial analyst should pursue comments from the AA.", "The financial analyst is not required to pursue comments from the AA.")</f>
        <v>The financial analyst is not required to pursue comments from the AA.</v>
      </c>
      <c r="N55" s="243"/>
      <c r="O55" s="243"/>
      <c r="P55" s="243"/>
      <c r="Q55" s="243"/>
      <c r="R55" s="243"/>
      <c r="S55" s="243"/>
      <c r="T55" s="243"/>
      <c r="U55" s="243"/>
      <c r="V55" s="243"/>
      <c r="W55" s="243"/>
    </row>
    <row r="56" spans="2:23" x14ac:dyDescent="0.25">
      <c r="B56" s="48"/>
      <c r="C56" s="48"/>
      <c r="D56" s="48"/>
      <c r="E56" s="48"/>
      <c r="F56" s="48"/>
      <c r="G56" s="48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</row>
    <row r="57" spans="2:23" x14ac:dyDescent="0.25">
      <c r="B57" s="48"/>
      <c r="C57" s="48"/>
      <c r="D57" s="48"/>
      <c r="E57" s="48"/>
      <c r="F57" s="48"/>
      <c r="G57" s="48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</row>
    <row r="58" spans="2:23" x14ac:dyDescent="0.25">
      <c r="B58" s="48"/>
      <c r="C58" s="48"/>
      <c r="D58" s="48"/>
      <c r="E58" s="48"/>
      <c r="F58" s="48"/>
      <c r="G58" s="48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</row>
    <row r="59" spans="2:23" x14ac:dyDescent="0.25">
      <c r="B59" s="48"/>
      <c r="C59" s="48"/>
      <c r="D59" s="48"/>
      <c r="E59" s="48"/>
      <c r="F59" s="48"/>
      <c r="G59" s="48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</row>
    <row r="60" spans="2:23" x14ac:dyDescent="0.25">
      <c r="B60" s="48"/>
      <c r="C60" s="48"/>
      <c r="D60" s="48"/>
      <c r="E60" s="48"/>
      <c r="F60" s="48"/>
      <c r="G60" s="48"/>
    </row>
    <row r="61" spans="2:23" x14ac:dyDescent="0.25">
      <c r="B61" s="48"/>
      <c r="C61" s="48"/>
      <c r="D61" s="48"/>
      <c r="E61" s="48"/>
      <c r="F61" s="48"/>
      <c r="G61" s="48"/>
    </row>
    <row r="62" spans="2:23" x14ac:dyDescent="0.25">
      <c r="B62" s="48"/>
      <c r="C62" s="48"/>
      <c r="D62" s="48"/>
      <c r="E62" s="48"/>
      <c r="F62" s="48"/>
      <c r="G62" s="48"/>
    </row>
    <row r="63" spans="2:23" x14ac:dyDescent="0.25">
      <c r="B63" s="48"/>
      <c r="C63" s="48"/>
      <c r="D63" s="48"/>
      <c r="E63" s="48"/>
      <c r="F63" s="48"/>
      <c r="G63" s="48"/>
    </row>
    <row r="64" spans="2:23" x14ac:dyDescent="0.25">
      <c r="B64" s="48"/>
      <c r="C64" s="48"/>
      <c r="D64" s="48"/>
      <c r="E64" s="48"/>
      <c r="F64" s="48"/>
      <c r="G64" s="48"/>
    </row>
    <row r="65" spans="2:7" x14ac:dyDescent="0.25">
      <c r="B65" s="48"/>
      <c r="C65" s="48"/>
      <c r="D65" s="48"/>
      <c r="E65" s="48"/>
      <c r="F65" s="48"/>
      <c r="G65" s="48"/>
    </row>
    <row r="66" spans="2:7" x14ac:dyDescent="0.25">
      <c r="B66" s="48"/>
      <c r="C66" s="48"/>
      <c r="D66" s="48"/>
      <c r="E66" s="48"/>
      <c r="F66" s="48"/>
      <c r="G66" s="48"/>
    </row>
    <row r="67" spans="2:7" x14ac:dyDescent="0.25">
      <c r="B67" s="48"/>
      <c r="C67" s="48"/>
      <c r="D67" s="48"/>
      <c r="E67" s="48"/>
      <c r="F67" s="48"/>
      <c r="G67" s="48"/>
    </row>
    <row r="68" spans="2:7" x14ac:dyDescent="0.25">
      <c r="B68" s="48"/>
      <c r="C68" s="48"/>
      <c r="D68" s="48"/>
      <c r="E68" s="48"/>
      <c r="F68" s="48"/>
      <c r="G68" s="48"/>
    </row>
    <row r="69" spans="2:7" x14ac:dyDescent="0.25">
      <c r="B69" s="48"/>
      <c r="C69" s="48"/>
      <c r="D69" s="48"/>
      <c r="E69" s="48"/>
      <c r="F69" s="48"/>
      <c r="G69" s="48"/>
    </row>
    <row r="70" spans="2:7" x14ac:dyDescent="0.25">
      <c r="B70" s="48"/>
      <c r="C70" s="48"/>
      <c r="D70" s="48"/>
      <c r="E70" s="48"/>
      <c r="F70" s="48"/>
      <c r="G70" s="48"/>
    </row>
    <row r="71" spans="2:7" x14ac:dyDescent="0.25">
      <c r="B71" s="48"/>
      <c r="C71" s="48"/>
      <c r="D71" s="48"/>
      <c r="E71" s="48"/>
      <c r="F71" s="48"/>
      <c r="G71" s="48"/>
    </row>
    <row r="72" spans="2:7" x14ac:dyDescent="0.25">
      <c r="B72" s="48"/>
      <c r="C72" s="48"/>
      <c r="D72" s="48"/>
      <c r="E72" s="48"/>
      <c r="F72" s="48"/>
      <c r="G72" s="48"/>
    </row>
    <row r="73" spans="2:7" x14ac:dyDescent="0.25">
      <c r="B73" s="48"/>
      <c r="C73" s="48"/>
      <c r="D73" s="48"/>
      <c r="E73" s="48"/>
      <c r="F73" s="48"/>
      <c r="G73" s="48"/>
    </row>
    <row r="74" spans="2:7" x14ac:dyDescent="0.25">
      <c r="B74" s="48"/>
      <c r="C74" s="48"/>
      <c r="D74" s="48"/>
      <c r="E74" s="48"/>
      <c r="F74" s="48"/>
      <c r="G74" s="48"/>
    </row>
    <row r="75" spans="2:7" x14ac:dyDescent="0.25">
      <c r="B75" s="48"/>
      <c r="C75" s="48"/>
      <c r="D75" s="48"/>
      <c r="E75" s="48"/>
      <c r="F75" s="48"/>
      <c r="G75" s="48"/>
    </row>
    <row r="76" spans="2:7" x14ac:dyDescent="0.25">
      <c r="B76" s="48"/>
      <c r="C76" s="48"/>
      <c r="D76" s="48"/>
      <c r="E76" s="48"/>
      <c r="F76" s="48"/>
      <c r="G76" s="48"/>
    </row>
    <row r="77" spans="2:7" x14ac:dyDescent="0.25">
      <c r="B77" s="48"/>
      <c r="C77" s="48"/>
      <c r="D77" s="48"/>
      <c r="E77" s="48"/>
      <c r="F77" s="48"/>
      <c r="G77" s="48"/>
    </row>
    <row r="78" spans="2:7" x14ac:dyDescent="0.25">
      <c r="B78" s="48"/>
      <c r="C78" s="48"/>
      <c r="D78" s="48"/>
      <c r="E78" s="48"/>
      <c r="F78" s="48"/>
      <c r="G78" s="48"/>
    </row>
    <row r="79" spans="2:7" x14ac:dyDescent="0.25">
      <c r="B79" s="48"/>
      <c r="C79" s="48"/>
      <c r="D79" s="48"/>
      <c r="E79" s="48"/>
      <c r="F79" s="48"/>
      <c r="G79" s="48"/>
    </row>
    <row r="80" spans="2:7" x14ac:dyDescent="0.25">
      <c r="B80" s="48"/>
      <c r="C80" s="48"/>
      <c r="D80" s="48"/>
      <c r="E80" s="48"/>
      <c r="F80" s="48"/>
      <c r="G80" s="48"/>
    </row>
    <row r="81" spans="2:7" x14ac:dyDescent="0.25">
      <c r="B81" s="48"/>
      <c r="C81" s="48"/>
      <c r="D81" s="48"/>
      <c r="E81" s="48"/>
      <c r="F81" s="48"/>
      <c r="G81" s="48"/>
    </row>
    <row r="82" spans="2:7" x14ac:dyDescent="0.25">
      <c r="B82" s="48"/>
      <c r="C82" s="48"/>
      <c r="D82" s="48"/>
      <c r="E82" s="48"/>
      <c r="F82" s="48"/>
      <c r="G82" s="48"/>
    </row>
    <row r="83" spans="2:7" x14ac:dyDescent="0.25">
      <c r="B83" s="48"/>
      <c r="C83" s="48"/>
      <c r="D83" s="48"/>
      <c r="E83" s="48"/>
      <c r="F83" s="48"/>
      <c r="G83" s="48"/>
    </row>
  </sheetData>
  <mergeCells count="1">
    <mergeCell ref="H1:I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W1500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2" width="16.7109375" style="22" customWidth="1"/>
    <col min="3" max="3" width="12.7109375" style="22" customWidth="1"/>
    <col min="4" max="9" width="11.42578125" style="22" customWidth="1"/>
    <col min="10" max="10" width="10.7109375" style="22" customWidth="1"/>
    <col min="11" max="19" width="9.140625" style="101" customWidth="1"/>
    <col min="20" max="20" width="9.140625" style="101"/>
    <col min="21" max="21" width="9.140625" style="101" customWidth="1"/>
    <col min="22" max="23" width="9.140625" style="101"/>
    <col min="24" max="16384" width="9.140625" style="22"/>
  </cols>
  <sheetData>
    <row r="1" spans="1:23" x14ac:dyDescent="0.25">
      <c r="A1" s="7">
        <v>22</v>
      </c>
      <c r="B1" s="33" t="s">
        <v>12</v>
      </c>
      <c r="C1" s="21"/>
      <c r="D1" s="21"/>
      <c r="E1" s="21"/>
      <c r="F1" s="21"/>
      <c r="G1" s="21"/>
      <c r="H1" s="641" t="s">
        <v>24</v>
      </c>
      <c r="I1" s="643"/>
      <c r="K1" s="1" t="s">
        <v>183</v>
      </c>
      <c r="L1" s="362" t="s">
        <v>876</v>
      </c>
    </row>
    <row r="2" spans="1:23" x14ac:dyDescent="0.25">
      <c r="A2" s="23"/>
      <c r="B2" s="20"/>
      <c r="C2" s="20"/>
      <c r="D2" s="20"/>
      <c r="E2" s="20"/>
      <c r="F2" s="20"/>
      <c r="G2" s="20"/>
      <c r="H2" s="20"/>
      <c r="I2" s="24"/>
    </row>
    <row r="3" spans="1:23" x14ac:dyDescent="0.25">
      <c r="A3" s="8" t="s">
        <v>13</v>
      </c>
      <c r="B3" s="62" t="s">
        <v>605</v>
      </c>
      <c r="C3" s="62"/>
      <c r="D3" s="18"/>
      <c r="E3" s="18"/>
      <c r="F3" s="18"/>
      <c r="G3" s="18"/>
      <c r="H3" s="18"/>
      <c r="I3" s="19"/>
      <c r="J3" s="48"/>
      <c r="K3" s="276" t="s">
        <v>2</v>
      </c>
      <c r="L3" s="101" t="s">
        <v>313</v>
      </c>
    </row>
    <row r="4" spans="1:23" x14ac:dyDescent="0.25">
      <c r="A4" s="9">
        <f>INDEX('Point Grid'!B:B,MATCH($A$1,'Point Grid'!A:A,0))</f>
        <v>2.75</v>
      </c>
      <c r="B4" s="63" t="s">
        <v>606</v>
      </c>
      <c r="C4" s="62"/>
      <c r="D4" s="18"/>
      <c r="E4" s="18"/>
      <c r="F4" s="18"/>
      <c r="G4" s="18"/>
      <c r="H4" s="18"/>
      <c r="I4" s="19"/>
      <c r="J4" s="48"/>
    </row>
    <row r="5" spans="1:23" x14ac:dyDescent="0.25">
      <c r="A5" s="9"/>
      <c r="B5" s="63" t="s">
        <v>607</v>
      </c>
      <c r="C5" s="62"/>
      <c r="D5" s="18"/>
      <c r="E5" s="18"/>
      <c r="F5" s="18"/>
      <c r="G5" s="18"/>
      <c r="H5" s="18"/>
      <c r="I5" s="19"/>
      <c r="J5" s="48"/>
      <c r="K5" s="243"/>
      <c r="L5" s="256" t="s">
        <v>314</v>
      </c>
      <c r="M5" s="243" t="s">
        <v>292</v>
      </c>
      <c r="N5" s="243"/>
      <c r="O5" s="243"/>
      <c r="P5" s="243"/>
      <c r="Q5" s="243"/>
      <c r="R5" s="243"/>
      <c r="S5" s="243"/>
      <c r="T5" s="243"/>
      <c r="U5" s="243"/>
      <c r="V5" s="243"/>
      <c r="W5" s="243"/>
    </row>
    <row r="6" spans="1:23" x14ac:dyDescent="0.25">
      <c r="A6" s="9"/>
      <c r="B6" s="63"/>
      <c r="C6" s="62"/>
      <c r="D6" s="18"/>
      <c r="E6" s="18"/>
      <c r="F6" s="18"/>
      <c r="G6" s="18"/>
      <c r="H6" s="18"/>
      <c r="I6" s="19"/>
      <c r="J6" s="48"/>
      <c r="K6" s="243"/>
      <c r="L6" s="256" t="s">
        <v>315</v>
      </c>
      <c r="M6" s="243" t="s">
        <v>293</v>
      </c>
      <c r="N6" s="243"/>
      <c r="O6" s="243"/>
      <c r="P6" s="243"/>
      <c r="Q6" s="243"/>
      <c r="R6" s="243"/>
      <c r="S6" s="243"/>
      <c r="T6" s="243"/>
      <c r="U6" s="243"/>
      <c r="V6" s="243"/>
      <c r="W6" s="243"/>
    </row>
    <row r="7" spans="1:23" x14ac:dyDescent="0.25">
      <c r="A7" s="9"/>
      <c r="B7" s="215" t="s">
        <v>159</v>
      </c>
      <c r="C7" s="32"/>
      <c r="D7" s="18"/>
      <c r="E7" s="18"/>
      <c r="F7" s="18"/>
      <c r="G7" s="32"/>
      <c r="H7" s="86"/>
      <c r="I7" s="19"/>
      <c r="J7" s="48"/>
      <c r="K7" s="243"/>
      <c r="L7" s="256" t="s">
        <v>316</v>
      </c>
      <c r="M7" s="243" t="s">
        <v>318</v>
      </c>
      <c r="N7" s="243"/>
      <c r="O7" s="243"/>
      <c r="P7" s="243"/>
      <c r="Q7" s="243"/>
      <c r="R7" s="243"/>
      <c r="S7" s="243"/>
      <c r="T7" s="243"/>
      <c r="U7" s="243"/>
      <c r="V7" s="243"/>
      <c r="W7" s="243"/>
    </row>
    <row r="8" spans="1:23" x14ac:dyDescent="0.25">
      <c r="A8" s="9"/>
      <c r="B8" s="95" t="s">
        <v>160</v>
      </c>
      <c r="C8" s="96"/>
      <c r="D8" s="112"/>
      <c r="E8" s="112"/>
      <c r="F8" s="218">
        <v>26</v>
      </c>
      <c r="G8" s="30"/>
      <c r="H8" s="86"/>
      <c r="I8" s="19"/>
      <c r="J8" s="48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</row>
    <row r="9" spans="1:23" x14ac:dyDescent="0.25">
      <c r="A9" s="9"/>
      <c r="B9" s="216" t="s">
        <v>161</v>
      </c>
      <c r="C9" s="32"/>
      <c r="D9" s="18"/>
      <c r="E9" s="18"/>
      <c r="F9" s="219">
        <v>9</v>
      </c>
      <c r="G9" s="30"/>
      <c r="H9" s="86"/>
      <c r="I9" s="19"/>
      <c r="J9" s="48"/>
      <c r="K9" s="243"/>
      <c r="L9" s="243" t="s">
        <v>35</v>
      </c>
      <c r="M9" s="258" t="s">
        <v>205</v>
      </c>
      <c r="N9" s="243" t="s">
        <v>294</v>
      </c>
      <c r="O9" s="243"/>
      <c r="P9" s="243" t="s">
        <v>216</v>
      </c>
      <c r="Q9" s="243" t="s">
        <v>295</v>
      </c>
      <c r="R9" s="243"/>
      <c r="S9" s="243"/>
      <c r="T9" s="243"/>
      <c r="U9" s="243"/>
      <c r="V9" s="243"/>
      <c r="W9" s="243"/>
    </row>
    <row r="10" spans="1:23" x14ac:dyDescent="0.25">
      <c r="A10" s="9"/>
      <c r="B10" s="217" t="s">
        <v>162</v>
      </c>
      <c r="C10" s="208"/>
      <c r="D10" s="211"/>
      <c r="E10" s="211"/>
      <c r="F10" s="220">
        <v>6</v>
      </c>
      <c r="G10" s="30"/>
      <c r="H10" s="86"/>
      <c r="I10" s="19"/>
      <c r="J10" s="48"/>
      <c r="K10" s="243"/>
      <c r="L10" s="243"/>
      <c r="M10" s="258" t="s">
        <v>205</v>
      </c>
      <c r="N10" s="329">
        <f>SUM(F8:F10)</f>
        <v>41</v>
      </c>
      <c r="O10" s="243"/>
      <c r="P10" s="243" t="s">
        <v>216</v>
      </c>
      <c r="Q10" s="329">
        <f>SUM(F11:F13)</f>
        <v>25.5</v>
      </c>
      <c r="R10" s="243"/>
      <c r="S10" s="243"/>
      <c r="T10" s="243"/>
      <c r="U10" s="243"/>
      <c r="V10" s="243"/>
      <c r="W10" s="243"/>
    </row>
    <row r="11" spans="1:23" x14ac:dyDescent="0.25">
      <c r="A11" s="9"/>
      <c r="B11" s="95" t="s">
        <v>163</v>
      </c>
      <c r="C11" s="96"/>
      <c r="D11" s="112"/>
      <c r="E11" s="112"/>
      <c r="F11" s="218">
        <v>18</v>
      </c>
      <c r="G11" s="30"/>
      <c r="H11" s="86"/>
      <c r="I11" s="19"/>
      <c r="J11" s="48"/>
      <c r="K11" s="243"/>
      <c r="L11" s="243"/>
      <c r="M11" s="258" t="s">
        <v>205</v>
      </c>
      <c r="N11" s="329">
        <f>N10-Q10</f>
        <v>15.5</v>
      </c>
      <c r="O11" s="243"/>
      <c r="P11" s="243"/>
      <c r="Q11" s="243"/>
      <c r="R11" s="243"/>
      <c r="S11" s="243"/>
      <c r="T11" s="243"/>
      <c r="U11" s="243"/>
      <c r="V11" s="243"/>
      <c r="W11" s="243"/>
    </row>
    <row r="12" spans="1:23" x14ac:dyDescent="0.25">
      <c r="A12" s="9"/>
      <c r="B12" s="216" t="s">
        <v>164</v>
      </c>
      <c r="C12" s="32"/>
      <c r="D12" s="18"/>
      <c r="E12" s="18"/>
      <c r="F12" s="633">
        <v>7</v>
      </c>
      <c r="G12" s="30"/>
      <c r="H12" s="86"/>
      <c r="I12" s="19"/>
      <c r="J12" s="48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</row>
    <row r="13" spans="1:23" x14ac:dyDescent="0.25">
      <c r="A13" s="9"/>
      <c r="B13" s="217" t="s">
        <v>165</v>
      </c>
      <c r="C13" s="208"/>
      <c r="D13" s="211"/>
      <c r="E13" s="211"/>
      <c r="F13" s="220">
        <v>0.5</v>
      </c>
      <c r="G13" s="30"/>
      <c r="H13" s="86"/>
      <c r="I13" s="19"/>
      <c r="J13" s="48"/>
      <c r="K13" s="243"/>
      <c r="L13" s="256" t="s">
        <v>314</v>
      </c>
      <c r="M13" s="258">
        <v>0.1</v>
      </c>
      <c r="N13" s="244" t="s">
        <v>224</v>
      </c>
      <c r="O13" s="244" t="s">
        <v>35</v>
      </c>
      <c r="P13" s="244" t="s">
        <v>205</v>
      </c>
      <c r="Q13" s="258">
        <f>M13</f>
        <v>0.1</v>
      </c>
      <c r="R13" s="244" t="s">
        <v>224</v>
      </c>
      <c r="S13" s="330">
        <f>N11</f>
        <v>15.5</v>
      </c>
      <c r="T13" s="244" t="s">
        <v>205</v>
      </c>
      <c r="U13" s="331">
        <f>Q13*S13</f>
        <v>1.55</v>
      </c>
      <c r="V13" s="332" t="s">
        <v>296</v>
      </c>
      <c r="W13" s="243"/>
    </row>
    <row r="14" spans="1:23" x14ac:dyDescent="0.25">
      <c r="A14" s="9"/>
      <c r="B14" s="63"/>
      <c r="C14" s="32"/>
      <c r="D14" s="18"/>
      <c r="E14" s="18"/>
      <c r="F14" s="18"/>
      <c r="G14" s="32"/>
      <c r="H14" s="86"/>
      <c r="I14" s="19"/>
      <c r="J14" s="48"/>
      <c r="K14" s="243"/>
      <c r="L14" s="256" t="s">
        <v>315</v>
      </c>
      <c r="M14" s="258">
        <v>0.1</v>
      </c>
      <c r="N14" s="244" t="s">
        <v>224</v>
      </c>
      <c r="O14" s="244" t="s">
        <v>319</v>
      </c>
      <c r="P14" s="244" t="s">
        <v>205</v>
      </c>
      <c r="Q14" s="258">
        <f>M14</f>
        <v>0.1</v>
      </c>
      <c r="R14" s="244" t="s">
        <v>224</v>
      </c>
      <c r="S14" s="330">
        <f>F11+F12</f>
        <v>25</v>
      </c>
      <c r="T14" s="244" t="s">
        <v>205</v>
      </c>
      <c r="U14" s="331">
        <f>Q14*S14</f>
        <v>2.5</v>
      </c>
      <c r="V14" s="332" t="s">
        <v>297</v>
      </c>
      <c r="W14" s="243"/>
    </row>
    <row r="15" spans="1:23" x14ac:dyDescent="0.25">
      <c r="A15" s="9"/>
      <c r="B15" s="63" t="s">
        <v>166</v>
      </c>
      <c r="C15" s="32"/>
      <c r="D15" s="18"/>
      <c r="E15" s="18"/>
      <c r="F15" s="18"/>
      <c r="G15" s="32"/>
      <c r="H15" s="86"/>
      <c r="I15" s="19"/>
      <c r="J15" s="48"/>
      <c r="K15" s="243"/>
      <c r="L15" s="256"/>
      <c r="M15" s="330"/>
      <c r="N15" s="330"/>
      <c r="O15" s="330"/>
      <c r="P15" s="330"/>
      <c r="Q15" s="330"/>
      <c r="R15" s="330"/>
      <c r="S15" s="330"/>
      <c r="T15" s="330"/>
      <c r="U15" s="330"/>
      <c r="V15" s="243"/>
      <c r="W15" s="243"/>
    </row>
    <row r="16" spans="1:23" x14ac:dyDescent="0.25">
      <c r="A16" s="9"/>
      <c r="B16" s="63"/>
      <c r="C16" s="32"/>
      <c r="D16" s="18"/>
      <c r="E16" s="18"/>
      <c r="F16" s="18"/>
      <c r="G16" s="32"/>
      <c r="H16" s="86"/>
      <c r="I16" s="19"/>
      <c r="J16" s="48"/>
      <c r="K16" s="243"/>
      <c r="L16" s="256" t="s">
        <v>317</v>
      </c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</row>
    <row r="17" spans="1:23" x14ac:dyDescent="0.25">
      <c r="A17" s="9"/>
      <c r="B17" s="95" t="s">
        <v>167</v>
      </c>
      <c r="C17" s="96"/>
      <c r="D17" s="112"/>
      <c r="E17" s="112"/>
      <c r="F17" s="213">
        <v>26</v>
      </c>
      <c r="G17" s="32"/>
      <c r="H17" s="86"/>
      <c r="I17" s="19"/>
      <c r="J17" s="48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</row>
    <row r="18" spans="1:23" x14ac:dyDescent="0.25">
      <c r="A18" s="9"/>
      <c r="B18" s="217" t="s">
        <v>168</v>
      </c>
      <c r="C18" s="208"/>
      <c r="D18" s="211"/>
      <c r="E18" s="211"/>
      <c r="F18" s="214">
        <v>3.1</v>
      </c>
      <c r="G18" s="32"/>
      <c r="H18" s="86"/>
      <c r="I18" s="19"/>
      <c r="J18" s="48"/>
      <c r="K18" s="243"/>
      <c r="L18" s="286" t="s">
        <v>185</v>
      </c>
      <c r="M18" s="243" t="s">
        <v>397</v>
      </c>
      <c r="N18" s="243"/>
      <c r="O18" s="244" t="s">
        <v>205</v>
      </c>
      <c r="P18" s="244" t="s">
        <v>398</v>
      </c>
      <c r="Q18" s="286" t="s">
        <v>232</v>
      </c>
      <c r="R18" s="244" t="s">
        <v>298</v>
      </c>
      <c r="S18" s="244"/>
      <c r="T18" s="330"/>
      <c r="U18" s="330"/>
      <c r="V18" s="243"/>
      <c r="W18" s="243"/>
    </row>
    <row r="19" spans="1:23" x14ac:dyDescent="0.25">
      <c r="A19" s="9"/>
      <c r="B19" s="63"/>
      <c r="C19" s="32"/>
      <c r="D19" s="18"/>
      <c r="E19" s="18"/>
      <c r="F19" s="18"/>
      <c r="G19" s="32"/>
      <c r="H19" s="86"/>
      <c r="I19" s="19"/>
      <c r="J19" s="48"/>
      <c r="K19" s="243"/>
      <c r="V19" s="243"/>
      <c r="W19" s="243"/>
    </row>
    <row r="20" spans="1:23" x14ac:dyDescent="0.25">
      <c r="A20" s="28" t="s">
        <v>2</v>
      </c>
      <c r="B20" s="63" t="s">
        <v>169</v>
      </c>
      <c r="C20" s="32"/>
      <c r="D20" s="18"/>
      <c r="E20" s="18"/>
      <c r="F20" s="18"/>
      <c r="G20" s="32"/>
      <c r="H20" s="86"/>
      <c r="I20" s="19"/>
      <c r="J20" s="48"/>
      <c r="K20" s="243"/>
      <c r="L20" s="286" t="s">
        <v>185</v>
      </c>
      <c r="M20" s="243" t="s">
        <v>320</v>
      </c>
      <c r="N20" s="243"/>
      <c r="O20" s="244"/>
      <c r="P20" s="330"/>
      <c r="Q20" s="243"/>
      <c r="R20" s="243"/>
      <c r="S20" s="244"/>
      <c r="T20" s="244"/>
      <c r="U20" s="243"/>
      <c r="V20" s="243"/>
      <c r="W20" s="243"/>
    </row>
    <row r="21" spans="1:23" ht="15.75" thickBot="1" x14ac:dyDescent="0.3">
      <c r="A21" s="9">
        <f>INDEX('Point Grid'!$C$8:$I$32,MATCH($A$1,'Point Grid'!$A$8:$A$32,0),MATCH(A20,'Point Grid'!$C$7:$I$7,0))</f>
        <v>1.5</v>
      </c>
      <c r="B21" s="63" t="s">
        <v>170</v>
      </c>
      <c r="C21" s="63"/>
      <c r="D21" s="86"/>
      <c r="E21" s="86"/>
      <c r="F21" s="86"/>
      <c r="G21" s="86"/>
      <c r="H21" s="62"/>
      <c r="I21" s="19"/>
      <c r="J21" s="48"/>
      <c r="K21" s="243"/>
      <c r="L21" s="243"/>
      <c r="M21" s="243" t="s">
        <v>299</v>
      </c>
      <c r="N21" s="244" t="s">
        <v>205</v>
      </c>
      <c r="O21" s="330">
        <f>N11</f>
        <v>15.5</v>
      </c>
      <c r="P21" s="286" t="s">
        <v>232</v>
      </c>
      <c r="Q21" s="330">
        <f>F18</f>
        <v>3.1</v>
      </c>
      <c r="R21" s="243"/>
      <c r="S21" s="243"/>
      <c r="T21" s="243"/>
      <c r="U21" s="243"/>
      <c r="V21" s="243"/>
      <c r="W21" s="243"/>
    </row>
    <row r="22" spans="1:23" ht="15.75" thickBot="1" x14ac:dyDescent="0.3">
      <c r="A22" s="5"/>
      <c r="B22" s="63"/>
      <c r="C22" s="63"/>
      <c r="D22" s="86"/>
      <c r="E22" s="86"/>
      <c r="F22" s="86"/>
      <c r="G22" s="86"/>
      <c r="H22" s="62"/>
      <c r="I22" s="19"/>
      <c r="J22" s="48"/>
      <c r="K22" s="243"/>
      <c r="L22" s="243"/>
      <c r="M22" s="243"/>
      <c r="N22" s="244" t="s">
        <v>205</v>
      </c>
      <c r="O22" s="333">
        <f>O21/Q21</f>
        <v>5</v>
      </c>
      <c r="P22" s="287" t="s">
        <v>300</v>
      </c>
      <c r="Q22" s="243"/>
      <c r="R22" s="243"/>
      <c r="S22" s="243"/>
      <c r="T22" s="243"/>
      <c r="U22" s="243"/>
      <c r="V22" s="243"/>
      <c r="W22" s="243"/>
    </row>
    <row r="23" spans="1:23" x14ac:dyDescent="0.25">
      <c r="A23" s="40"/>
      <c r="B23" s="18"/>
      <c r="C23" s="18"/>
      <c r="D23" s="18"/>
      <c r="E23" s="18"/>
      <c r="F23" s="18"/>
      <c r="G23" s="18"/>
      <c r="H23" s="18"/>
      <c r="I23" s="19"/>
      <c r="J23" s="48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</row>
    <row r="24" spans="1:23" x14ac:dyDescent="0.25">
      <c r="A24" s="28" t="s">
        <v>3</v>
      </c>
      <c r="B24" s="63" t="s">
        <v>604</v>
      </c>
      <c r="C24" s="18"/>
      <c r="D24" s="18"/>
      <c r="E24" s="18"/>
      <c r="F24" s="18"/>
      <c r="G24" s="18"/>
      <c r="H24" s="18"/>
      <c r="I24" s="19"/>
      <c r="J24" s="48"/>
      <c r="K24" s="243"/>
      <c r="L24" s="286" t="s">
        <v>185</v>
      </c>
      <c r="M24" s="243" t="s">
        <v>321</v>
      </c>
      <c r="N24" s="243"/>
      <c r="O24" s="243"/>
      <c r="P24" s="243"/>
      <c r="Q24" s="243"/>
      <c r="R24" s="243"/>
      <c r="S24" s="243"/>
      <c r="T24" s="243"/>
      <c r="U24" s="243"/>
      <c r="V24" s="243"/>
      <c r="W24" s="243"/>
    </row>
    <row r="25" spans="1:23" ht="15.75" thickBot="1" x14ac:dyDescent="0.3">
      <c r="A25" s="9">
        <f>INDEX('Point Grid'!$C$8:$I$32,MATCH($A$1,'Point Grid'!$A$8:$A$32,0),MATCH(A24,'Point Grid'!$C$7:$I$7,0))</f>
        <v>0.5</v>
      </c>
      <c r="B25" s="51" t="s">
        <v>171</v>
      </c>
      <c r="C25" s="18"/>
      <c r="D25" s="18"/>
      <c r="E25" s="18"/>
      <c r="F25" s="18"/>
      <c r="G25" s="18"/>
      <c r="H25" s="18"/>
      <c r="I25" s="19"/>
      <c r="J25" s="48"/>
      <c r="K25" s="243"/>
      <c r="L25" s="243"/>
      <c r="M25" s="293">
        <f>O22-2</f>
        <v>3</v>
      </c>
      <c r="N25" s="244" t="s">
        <v>224</v>
      </c>
      <c r="O25" s="330">
        <f>Q21</f>
        <v>3.1</v>
      </c>
      <c r="P25" s="244" t="s">
        <v>205</v>
      </c>
      <c r="Q25" s="331">
        <f>M25*O25</f>
        <v>9.3000000000000007</v>
      </c>
      <c r="R25" s="332" t="s">
        <v>301</v>
      </c>
      <c r="S25" s="243"/>
      <c r="T25" s="243"/>
      <c r="U25" s="243"/>
      <c r="V25" s="243"/>
      <c r="W25" s="243"/>
    </row>
    <row r="26" spans="1:23" ht="15.75" thickBot="1" x14ac:dyDescent="0.3">
      <c r="A26" s="5"/>
      <c r="B26" s="51"/>
      <c r="C26" s="18"/>
      <c r="D26" s="18"/>
      <c r="E26" s="18"/>
      <c r="F26" s="18"/>
      <c r="G26" s="18"/>
      <c r="H26" s="18"/>
      <c r="I26" s="19"/>
      <c r="J26" s="48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</row>
    <row r="27" spans="1:23" x14ac:dyDescent="0.25">
      <c r="A27" s="38"/>
      <c r="B27" s="30"/>
      <c r="C27" s="18"/>
      <c r="D27" s="18"/>
      <c r="E27" s="18"/>
      <c r="F27" s="18"/>
      <c r="G27" s="18"/>
      <c r="H27" s="18"/>
      <c r="I27" s="19"/>
      <c r="J27" s="48"/>
      <c r="K27" s="244" t="s">
        <v>3</v>
      </c>
      <c r="L27" s="243" t="s">
        <v>302</v>
      </c>
      <c r="M27" s="243"/>
      <c r="N27" s="334">
        <f>MIN(U13,U14,Q25)</f>
        <v>1.55</v>
      </c>
      <c r="O27" s="243" t="s">
        <v>303</v>
      </c>
      <c r="P27" s="243"/>
      <c r="Q27" s="243"/>
      <c r="R27" s="243"/>
      <c r="S27" s="243"/>
      <c r="T27" s="243"/>
      <c r="U27" s="243"/>
      <c r="V27" s="243"/>
      <c r="W27" s="243"/>
    </row>
    <row r="28" spans="1:23" x14ac:dyDescent="0.25">
      <c r="A28" s="28" t="s">
        <v>4</v>
      </c>
      <c r="B28" s="51" t="s">
        <v>172</v>
      </c>
      <c r="C28" s="18"/>
      <c r="D28" s="18"/>
      <c r="E28" s="18"/>
      <c r="F28" s="18"/>
      <c r="G28" s="18"/>
      <c r="H28" s="18"/>
      <c r="I28" s="19"/>
      <c r="J28" s="48"/>
      <c r="K28" s="243"/>
      <c r="L28" s="243" t="s">
        <v>608</v>
      </c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</row>
    <row r="29" spans="1:23" ht="15.75" thickBot="1" x14ac:dyDescent="0.3">
      <c r="A29" s="9">
        <f>INDEX('Point Grid'!$C$8:$I$32,MATCH($A$1,'Point Grid'!$A$8:$A$32,0),MATCH(A28,'Point Grid'!$C$7:$I$7,0))</f>
        <v>0.75</v>
      </c>
      <c r="B29" s="51"/>
      <c r="C29" s="18"/>
      <c r="D29" s="18"/>
      <c r="E29" s="18"/>
      <c r="F29" s="18"/>
      <c r="G29" s="18"/>
      <c r="H29" s="18"/>
      <c r="I29" s="19"/>
      <c r="J29" s="48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</row>
    <row r="30" spans="1:23" ht="15.75" thickBot="1" x14ac:dyDescent="0.3">
      <c r="A30" s="5"/>
      <c r="B30" s="62"/>
      <c r="C30" s="18"/>
      <c r="D30" s="18"/>
      <c r="E30" s="18"/>
      <c r="F30" s="18"/>
      <c r="G30" s="18"/>
      <c r="H30" s="18"/>
      <c r="I30" s="19"/>
      <c r="J30" s="48"/>
      <c r="K30" s="244" t="s">
        <v>4</v>
      </c>
      <c r="L30" s="243" t="s">
        <v>304</v>
      </c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</row>
    <row r="31" spans="1:23" ht="15.75" thickBot="1" x14ac:dyDescent="0.3">
      <c r="A31" s="25"/>
      <c r="B31" s="49"/>
      <c r="C31" s="49"/>
      <c r="D31" s="49"/>
      <c r="E31" s="49"/>
      <c r="F31" s="49"/>
      <c r="G31" s="49"/>
      <c r="H31" s="49"/>
      <c r="I31" s="50"/>
      <c r="J31" s="48"/>
      <c r="K31" s="243"/>
      <c r="L31" s="243" t="s">
        <v>305</v>
      </c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</row>
    <row r="32" spans="1:23" x14ac:dyDescent="0.25">
      <c r="J32" s="48"/>
      <c r="K32" s="243"/>
      <c r="L32" s="243" t="s">
        <v>306</v>
      </c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</row>
    <row r="33" spans="10:23" x14ac:dyDescent="0.25">
      <c r="J33" s="48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</row>
    <row r="34" spans="10:23" x14ac:dyDescent="0.25">
      <c r="J34" s="48"/>
      <c r="K34" s="243"/>
      <c r="L34" s="243" t="s">
        <v>307</v>
      </c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</row>
    <row r="35" spans="10:23" x14ac:dyDescent="0.25">
      <c r="J35" s="48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</row>
    <row r="36" spans="10:23" x14ac:dyDescent="0.25">
      <c r="J36" s="48"/>
      <c r="K36" s="243"/>
      <c r="L36" s="243" t="s">
        <v>308</v>
      </c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</row>
    <row r="37" spans="10:23" x14ac:dyDescent="0.25">
      <c r="J37" s="48"/>
      <c r="K37" s="243"/>
      <c r="L37" s="243" t="s">
        <v>309</v>
      </c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</row>
    <row r="38" spans="10:23" x14ac:dyDescent="0.25">
      <c r="J38" s="48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</row>
    <row r="39" spans="10:23" x14ac:dyDescent="0.25">
      <c r="J39" s="48"/>
      <c r="K39" s="243"/>
      <c r="L39" s="243" t="s">
        <v>310</v>
      </c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</row>
    <row r="40" spans="10:23" x14ac:dyDescent="0.25">
      <c r="J40" s="48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</row>
    <row r="41" spans="10:23" x14ac:dyDescent="0.25">
      <c r="J41" s="48"/>
      <c r="K41" s="243"/>
      <c r="L41" s="243" t="s">
        <v>311</v>
      </c>
      <c r="M41" s="243"/>
      <c r="N41" s="243"/>
      <c r="O41" s="243"/>
      <c r="P41" s="330" t="s">
        <v>205</v>
      </c>
      <c r="Q41" s="634">
        <f>SUM(F11:F12)</f>
        <v>25</v>
      </c>
      <c r="R41" s="330" t="s">
        <v>206</v>
      </c>
      <c r="S41" s="330">
        <f>N27</f>
        <v>1.55</v>
      </c>
      <c r="T41" s="330" t="s">
        <v>205</v>
      </c>
      <c r="U41" s="330">
        <f>Q41+S41</f>
        <v>26.55</v>
      </c>
      <c r="V41" s="243"/>
      <c r="W41" s="243"/>
    </row>
    <row r="42" spans="10:23" x14ac:dyDescent="0.25">
      <c r="J42" s="48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</row>
    <row r="43" spans="10:23" x14ac:dyDescent="0.25">
      <c r="J43" s="48"/>
      <c r="K43" s="243"/>
      <c r="L43" s="243" t="str">
        <f>"We don't know the high end of the actuary's range, but if the point estimate is already "&amp;F17&amp;" then"</f>
        <v>We don't know the high end of the actuary's range, but if the point estimate is already 26 then</v>
      </c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</row>
    <row r="44" spans="10:23" x14ac:dyDescent="0.25">
      <c r="J44" s="48"/>
      <c r="K44" s="243"/>
      <c r="L44" s="243" t="str">
        <f>"the high end is almost certainly greater than the value of (reserves + materiality standard) of " &amp; U41</f>
        <v>the high end is almost certainly greater than the value of (reserves + materiality standard) of 26.55</v>
      </c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</row>
    <row r="45" spans="10:23" x14ac:dyDescent="0.25">
      <c r="J45" s="48"/>
      <c r="K45" s="243"/>
      <c r="L45" s="243" t="s">
        <v>609</v>
      </c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</row>
    <row r="46" spans="10:23" x14ac:dyDescent="0.25">
      <c r="J46" s="48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</row>
    <row r="47" spans="10:23" x14ac:dyDescent="0.25">
      <c r="J47" s="48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</row>
    <row r="48" spans="10:23" x14ac:dyDescent="0.25">
      <c r="J48" s="48"/>
      <c r="K48" s="243"/>
      <c r="L48" s="243" t="s">
        <v>312</v>
      </c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</row>
    <row r="49" spans="10:23" x14ac:dyDescent="0.25">
      <c r="J49" s="48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</row>
    <row r="50" spans="10:23" x14ac:dyDescent="0.25">
      <c r="J50" s="48"/>
      <c r="K50" s="243"/>
      <c r="L50" s="243" t="s">
        <v>610</v>
      </c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</row>
    <row r="51" spans="10:23" x14ac:dyDescent="0.25">
      <c r="J51" s="48"/>
      <c r="K51" s="243"/>
      <c r="L51" s="243" t="s">
        <v>611</v>
      </c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</row>
    <row r="52" spans="10:23" x14ac:dyDescent="0.25">
      <c r="J52" s="48"/>
      <c r="K52" s="243"/>
      <c r="L52" s="243" t="s">
        <v>612</v>
      </c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</row>
    <row r="53" spans="10:23" x14ac:dyDescent="0.25">
      <c r="J53" s="48"/>
      <c r="K53" s="243"/>
      <c r="L53" s="243" t="s">
        <v>613</v>
      </c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</row>
    <row r="54" spans="10:23" x14ac:dyDescent="0.25">
      <c r="J54" s="48"/>
      <c r="K54" s="243"/>
      <c r="L54" s="243" t="s">
        <v>614</v>
      </c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</row>
    <row r="55" spans="10:23" x14ac:dyDescent="0.25">
      <c r="J55" s="48"/>
      <c r="K55" s="243"/>
      <c r="L55" s="243" t="s">
        <v>615</v>
      </c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</row>
    <row r="56" spans="10:23" x14ac:dyDescent="0.25">
      <c r="J56" s="48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</row>
    <row r="57" spans="10:23" x14ac:dyDescent="0.25">
      <c r="J57" s="48"/>
      <c r="K57" s="243"/>
      <c r="L57" s="243" t="s">
        <v>616</v>
      </c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</row>
    <row r="58" spans="10:23" x14ac:dyDescent="0.25">
      <c r="J58" s="48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</row>
    <row r="59" spans="10:23" x14ac:dyDescent="0.25">
      <c r="J59" s="48"/>
      <c r="K59" s="243"/>
      <c r="L59" s="243" t="s">
        <v>617</v>
      </c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</row>
    <row r="60" spans="10:23" x14ac:dyDescent="0.25">
      <c r="J60" s="48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</row>
    <row r="61" spans="10:23" x14ac:dyDescent="0.25">
      <c r="J61" s="48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</row>
    <row r="62" spans="10:23" x14ac:dyDescent="0.25">
      <c r="J62" s="48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</row>
    <row r="63" spans="10:23" x14ac:dyDescent="0.25">
      <c r="J63" s="48"/>
      <c r="K63" s="243"/>
      <c r="L63" s="243"/>
      <c r="M63" s="243"/>
      <c r="N63" s="243"/>
      <c r="O63" s="243"/>
      <c r="P63" s="243"/>
      <c r="Q63" s="243"/>
      <c r="R63" s="243"/>
      <c r="S63" s="243"/>
      <c r="T63" s="243"/>
      <c r="U63" s="243"/>
      <c r="V63" s="243"/>
      <c r="W63" s="243"/>
    </row>
    <row r="64" spans="10:23" x14ac:dyDescent="0.25">
      <c r="J64" s="48"/>
      <c r="K64" s="243"/>
      <c r="L64" s="243"/>
      <c r="M64" s="243"/>
      <c r="N64" s="243"/>
      <c r="O64" s="243"/>
      <c r="P64" s="243"/>
      <c r="Q64" s="243"/>
      <c r="R64" s="243"/>
      <c r="S64" s="243"/>
      <c r="T64" s="243"/>
      <c r="U64" s="243"/>
      <c r="V64" s="243"/>
      <c r="W64" s="243"/>
    </row>
    <row r="65" spans="10:23" x14ac:dyDescent="0.25">
      <c r="J65" s="48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</row>
    <row r="66" spans="10:23" x14ac:dyDescent="0.25">
      <c r="J66" s="48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</row>
    <row r="67" spans="10:23" x14ac:dyDescent="0.25">
      <c r="J67" s="48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43"/>
    </row>
    <row r="68" spans="10:23" x14ac:dyDescent="0.25">
      <c r="J68" s="48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</row>
    <row r="69" spans="10:23" x14ac:dyDescent="0.25">
      <c r="J69" s="48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</row>
    <row r="70" spans="10:23" x14ac:dyDescent="0.25">
      <c r="J70" s="48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</row>
    <row r="71" spans="10:23" x14ac:dyDescent="0.25">
      <c r="J71" s="48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</row>
    <row r="72" spans="10:23" x14ac:dyDescent="0.25">
      <c r="J72" s="48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</row>
    <row r="73" spans="10:23" x14ac:dyDescent="0.25">
      <c r="J73" s="48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</row>
    <row r="74" spans="10:23" x14ac:dyDescent="0.25">
      <c r="J74" s="48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</row>
    <row r="75" spans="10:23" x14ac:dyDescent="0.25">
      <c r="J75" s="48"/>
    </row>
    <row r="76" spans="10:23" x14ac:dyDescent="0.25">
      <c r="J76" s="48"/>
    </row>
    <row r="77" spans="10:23" x14ac:dyDescent="0.25">
      <c r="J77" s="48"/>
    </row>
    <row r="78" spans="10:23" x14ac:dyDescent="0.25">
      <c r="J78" s="48"/>
    </row>
    <row r="79" spans="10:23" x14ac:dyDescent="0.25">
      <c r="J79" s="48"/>
    </row>
    <row r="80" spans="10:23" x14ac:dyDescent="0.25">
      <c r="J80" s="48"/>
    </row>
    <row r="81" spans="2:10" x14ac:dyDescent="0.25">
      <c r="J81" s="48"/>
    </row>
    <row r="82" spans="2:10" x14ac:dyDescent="0.25">
      <c r="J82" s="48"/>
    </row>
    <row r="83" spans="2:10" x14ac:dyDescent="0.25">
      <c r="J83" s="48"/>
    </row>
    <row r="84" spans="2:10" x14ac:dyDescent="0.25">
      <c r="J84" s="48"/>
    </row>
    <row r="85" spans="2:10" x14ac:dyDescent="0.25">
      <c r="J85" s="48"/>
    </row>
    <row r="86" spans="2:10" x14ac:dyDescent="0.25">
      <c r="J86" s="48"/>
    </row>
    <row r="87" spans="2:10" x14ac:dyDescent="0.25">
      <c r="J87" s="48"/>
    </row>
    <row r="88" spans="2:10" x14ac:dyDescent="0.25">
      <c r="J88" s="48"/>
    </row>
    <row r="89" spans="2:10" x14ac:dyDescent="0.25">
      <c r="J89" s="48"/>
    </row>
    <row r="90" spans="2:10" x14ac:dyDescent="0.25">
      <c r="J90" s="48"/>
    </row>
    <row r="91" spans="2:10" x14ac:dyDescent="0.25">
      <c r="J91" s="48"/>
    </row>
    <row r="92" spans="2:10" x14ac:dyDescent="0.25">
      <c r="B92" s="48"/>
      <c r="C92" s="48"/>
      <c r="D92" s="48"/>
      <c r="E92" s="48"/>
      <c r="F92" s="48"/>
      <c r="G92" s="48"/>
      <c r="H92" s="48"/>
      <c r="I92" s="48"/>
      <c r="J92" s="48"/>
    </row>
    <row r="120" spans="11:23" x14ac:dyDescent="0.25">
      <c r="K120" s="255" t="s">
        <v>242</v>
      </c>
      <c r="L120" s="255" t="s">
        <v>242</v>
      </c>
      <c r="M120" s="255" t="s">
        <v>242</v>
      </c>
      <c r="N120" s="255" t="s">
        <v>242</v>
      </c>
      <c r="O120" s="255" t="s">
        <v>242</v>
      </c>
      <c r="P120" s="255" t="s">
        <v>242</v>
      </c>
      <c r="Q120" s="255" t="s">
        <v>242</v>
      </c>
      <c r="R120" s="255" t="s">
        <v>242</v>
      </c>
      <c r="S120" s="255" t="s">
        <v>242</v>
      </c>
      <c r="T120" s="255" t="s">
        <v>242</v>
      </c>
      <c r="U120" s="255" t="s">
        <v>242</v>
      </c>
      <c r="V120" s="255" t="s">
        <v>242</v>
      </c>
      <c r="W120" s="255" t="s">
        <v>242</v>
      </c>
    </row>
    <row r="121" spans="11:23" x14ac:dyDescent="0.25">
      <c r="K121" s="243"/>
      <c r="L121" s="243"/>
      <c r="M121" s="243"/>
      <c r="N121" s="243"/>
      <c r="O121" s="243"/>
      <c r="P121" s="243"/>
      <c r="Q121" s="243"/>
      <c r="R121" s="243"/>
      <c r="S121" s="243"/>
      <c r="T121" s="243"/>
      <c r="U121" s="243"/>
      <c r="V121" s="243"/>
      <c r="W121" s="243"/>
    </row>
    <row r="122" spans="11:23" x14ac:dyDescent="0.25">
      <c r="K122" s="243"/>
      <c r="L122" s="243"/>
      <c r="M122" s="243"/>
      <c r="N122" s="243"/>
      <c r="O122" s="243"/>
      <c r="P122" s="243"/>
      <c r="Q122" s="243"/>
      <c r="R122" s="243"/>
      <c r="S122" s="243"/>
      <c r="T122" s="243"/>
      <c r="U122" s="243"/>
      <c r="V122" s="243"/>
      <c r="W122" s="243"/>
    </row>
    <row r="123" spans="11:23" x14ac:dyDescent="0.25">
      <c r="K123" s="243"/>
      <c r="L123" s="243"/>
      <c r="M123" s="243"/>
      <c r="N123" s="243"/>
      <c r="O123" s="243"/>
      <c r="P123" s="243"/>
      <c r="Q123" s="243"/>
      <c r="R123" s="243"/>
      <c r="S123" s="243"/>
      <c r="T123" s="243"/>
      <c r="U123" s="243"/>
      <c r="V123" s="243"/>
      <c r="W123" s="243"/>
    </row>
    <row r="124" spans="11:23" x14ac:dyDescent="0.25">
      <c r="K124" s="243"/>
      <c r="L124" s="243"/>
      <c r="M124" s="243"/>
      <c r="N124" s="243"/>
      <c r="O124" s="243"/>
      <c r="P124" s="243"/>
      <c r="Q124" s="243"/>
      <c r="R124" s="243"/>
      <c r="S124" s="243"/>
      <c r="T124" s="243"/>
      <c r="U124" s="243"/>
      <c r="V124" s="243"/>
      <c r="W124" s="243"/>
    </row>
    <row r="125" spans="11:23" x14ac:dyDescent="0.25">
      <c r="K125" s="243"/>
      <c r="L125" s="243"/>
      <c r="M125" s="243"/>
      <c r="N125" s="243"/>
      <c r="O125" s="243"/>
      <c r="P125" s="243"/>
      <c r="Q125" s="243"/>
      <c r="R125" s="243"/>
      <c r="S125" s="243"/>
      <c r="T125" s="243"/>
      <c r="U125" s="243"/>
      <c r="V125" s="243"/>
      <c r="W125" s="243"/>
    </row>
    <row r="126" spans="11:23" x14ac:dyDescent="0.25">
      <c r="K126" s="243"/>
      <c r="L126" s="243"/>
      <c r="M126" s="243"/>
      <c r="N126" s="243"/>
      <c r="O126" s="243"/>
      <c r="P126" s="243"/>
      <c r="Q126" s="243"/>
      <c r="R126" s="243"/>
      <c r="S126" s="243"/>
      <c r="T126" s="243"/>
      <c r="U126" s="243"/>
      <c r="V126" s="243"/>
      <c r="W126" s="243"/>
    </row>
    <row r="127" spans="11:23" x14ac:dyDescent="0.25">
      <c r="K127" s="243"/>
      <c r="L127" s="243"/>
      <c r="M127" s="243"/>
      <c r="N127" s="243"/>
      <c r="O127" s="243"/>
      <c r="P127" s="243"/>
      <c r="Q127" s="243"/>
      <c r="R127" s="243"/>
      <c r="S127" s="243"/>
      <c r="T127" s="243"/>
      <c r="U127" s="243"/>
      <c r="V127" s="243"/>
      <c r="W127" s="243"/>
    </row>
    <row r="128" spans="11:23" x14ac:dyDescent="0.25">
      <c r="K128" s="243"/>
      <c r="L128" s="243"/>
      <c r="M128" s="243"/>
      <c r="N128" s="243"/>
      <c r="O128" s="243"/>
      <c r="P128" s="243"/>
      <c r="Q128" s="243"/>
      <c r="R128" s="243"/>
      <c r="S128" s="243"/>
      <c r="T128" s="243"/>
      <c r="U128" s="243"/>
      <c r="V128" s="243"/>
      <c r="W128" s="243"/>
    </row>
    <row r="129" spans="11:23" x14ac:dyDescent="0.25">
      <c r="K129" s="243"/>
      <c r="L129" s="243"/>
      <c r="M129" s="243"/>
      <c r="N129" s="243"/>
      <c r="O129" s="243"/>
      <c r="P129" s="243"/>
      <c r="Q129" s="243"/>
      <c r="R129" s="243"/>
      <c r="S129" s="243"/>
      <c r="T129" s="243"/>
      <c r="U129" s="243"/>
      <c r="V129" s="243"/>
      <c r="W129" s="243"/>
    </row>
    <row r="130" spans="11:23" x14ac:dyDescent="0.25">
      <c r="K130" s="243"/>
      <c r="L130" s="243"/>
      <c r="M130" s="243"/>
      <c r="N130" s="243"/>
      <c r="O130" s="243"/>
      <c r="P130" s="243"/>
      <c r="Q130" s="243"/>
      <c r="R130" s="243"/>
      <c r="S130" s="243"/>
      <c r="T130" s="243"/>
      <c r="U130" s="243"/>
      <c r="V130" s="243"/>
      <c r="W130" s="243"/>
    </row>
    <row r="131" spans="11:23" x14ac:dyDescent="0.25">
      <c r="K131" s="243"/>
      <c r="L131" s="243"/>
      <c r="M131" s="243"/>
      <c r="N131" s="243"/>
      <c r="O131" s="243"/>
      <c r="P131" s="243"/>
      <c r="Q131" s="243"/>
      <c r="R131" s="243"/>
      <c r="S131" s="243"/>
      <c r="T131" s="243"/>
      <c r="U131" s="243"/>
      <c r="V131" s="243"/>
      <c r="W131" s="243"/>
    </row>
    <row r="132" spans="11:23" x14ac:dyDescent="0.25">
      <c r="K132" s="243"/>
      <c r="L132" s="243"/>
      <c r="M132" s="243"/>
      <c r="N132" s="243"/>
      <c r="O132" s="243"/>
      <c r="P132" s="243"/>
      <c r="Q132" s="243"/>
      <c r="R132" s="243"/>
      <c r="S132" s="243"/>
      <c r="T132" s="243"/>
      <c r="U132" s="243"/>
      <c r="V132" s="243"/>
      <c r="W132" s="243"/>
    </row>
    <row r="133" spans="11:23" x14ac:dyDescent="0.25">
      <c r="K133" s="243"/>
      <c r="L133" s="243"/>
      <c r="M133" s="243"/>
      <c r="N133" s="243"/>
      <c r="O133" s="243"/>
      <c r="P133" s="243"/>
      <c r="Q133" s="243"/>
      <c r="R133" s="243"/>
      <c r="S133" s="243"/>
      <c r="T133" s="243"/>
      <c r="U133" s="243"/>
      <c r="V133" s="243"/>
      <c r="W133" s="243"/>
    </row>
    <row r="134" spans="11:23" x14ac:dyDescent="0.25">
      <c r="K134" s="243"/>
      <c r="L134" s="243"/>
      <c r="M134" s="243"/>
      <c r="N134" s="243"/>
      <c r="O134" s="243"/>
      <c r="P134" s="243"/>
      <c r="Q134" s="243"/>
      <c r="R134" s="243"/>
      <c r="S134" s="243"/>
      <c r="T134" s="243"/>
      <c r="U134" s="243"/>
      <c r="V134" s="243"/>
      <c r="W134" s="243"/>
    </row>
    <row r="135" spans="11:23" x14ac:dyDescent="0.25">
      <c r="K135" s="243"/>
      <c r="L135" s="243"/>
      <c r="M135" s="243"/>
      <c r="N135" s="243"/>
      <c r="O135" s="243"/>
      <c r="P135" s="243"/>
      <c r="Q135" s="243"/>
      <c r="R135" s="243"/>
      <c r="S135" s="243"/>
      <c r="T135" s="243"/>
      <c r="U135" s="243"/>
      <c r="V135" s="243"/>
      <c r="W135" s="243"/>
    </row>
    <row r="136" spans="11:23" x14ac:dyDescent="0.25">
      <c r="K136" s="243"/>
      <c r="L136" s="243"/>
      <c r="M136" s="243"/>
      <c r="N136" s="243"/>
      <c r="O136" s="243"/>
      <c r="P136" s="243"/>
      <c r="Q136" s="243"/>
      <c r="R136" s="243"/>
      <c r="S136" s="243"/>
      <c r="T136" s="243"/>
      <c r="U136" s="243"/>
      <c r="V136" s="243"/>
      <c r="W136" s="243"/>
    </row>
    <row r="137" spans="11:23" x14ac:dyDescent="0.25">
      <c r="K137" s="243"/>
      <c r="L137" s="243"/>
      <c r="M137" s="243"/>
      <c r="N137" s="243"/>
      <c r="O137" s="243"/>
      <c r="P137" s="243"/>
      <c r="Q137" s="243"/>
      <c r="R137" s="243"/>
      <c r="S137" s="243"/>
      <c r="T137" s="243"/>
      <c r="U137" s="243"/>
      <c r="V137" s="243"/>
      <c r="W137" s="243"/>
    </row>
    <row r="138" spans="11:23" x14ac:dyDescent="0.25">
      <c r="K138" s="243"/>
      <c r="L138" s="243"/>
      <c r="M138" s="243"/>
      <c r="N138" s="243"/>
      <c r="O138" s="243"/>
      <c r="P138" s="243"/>
      <c r="Q138" s="243"/>
      <c r="R138" s="243"/>
      <c r="S138" s="243"/>
      <c r="T138" s="243"/>
      <c r="U138" s="243"/>
      <c r="V138" s="243"/>
      <c r="W138" s="243"/>
    </row>
    <row r="139" spans="11:23" x14ac:dyDescent="0.25">
      <c r="K139" s="243"/>
      <c r="L139" s="243"/>
      <c r="M139" s="243"/>
      <c r="N139" s="243"/>
      <c r="O139" s="243"/>
      <c r="P139" s="243"/>
      <c r="Q139" s="243"/>
      <c r="R139" s="243"/>
      <c r="S139" s="243"/>
      <c r="T139" s="243"/>
      <c r="U139" s="243"/>
      <c r="V139" s="243"/>
      <c r="W139" s="243"/>
    </row>
    <row r="140" spans="11:23" x14ac:dyDescent="0.25">
      <c r="K140" s="243"/>
      <c r="L140" s="243"/>
      <c r="M140" s="243"/>
      <c r="N140" s="243"/>
      <c r="O140" s="243"/>
      <c r="P140" s="243"/>
      <c r="Q140" s="243"/>
      <c r="R140" s="243"/>
      <c r="S140" s="243"/>
      <c r="T140" s="243"/>
      <c r="U140" s="243"/>
      <c r="V140" s="243"/>
      <c r="W140" s="243"/>
    </row>
    <row r="141" spans="11:23" x14ac:dyDescent="0.25">
      <c r="K141" s="243"/>
      <c r="L141" s="243"/>
      <c r="M141" s="243"/>
      <c r="N141" s="243"/>
      <c r="O141" s="243"/>
      <c r="P141" s="243"/>
      <c r="Q141" s="243"/>
      <c r="R141" s="243"/>
      <c r="S141" s="243"/>
      <c r="T141" s="243"/>
      <c r="U141" s="243"/>
      <c r="V141" s="243"/>
      <c r="W141" s="243"/>
    </row>
    <row r="142" spans="11:23" x14ac:dyDescent="0.25">
      <c r="K142" s="243"/>
      <c r="L142" s="243"/>
      <c r="M142" s="243"/>
      <c r="N142" s="243"/>
      <c r="O142" s="243"/>
      <c r="P142" s="243"/>
      <c r="Q142" s="243"/>
      <c r="R142" s="243"/>
      <c r="S142" s="243"/>
      <c r="T142" s="243"/>
      <c r="U142" s="243"/>
      <c r="V142" s="243"/>
      <c r="W142" s="243"/>
    </row>
    <row r="143" spans="11:23" x14ac:dyDescent="0.25">
      <c r="K143" s="243"/>
      <c r="L143" s="243"/>
      <c r="M143" s="243"/>
      <c r="N143" s="243"/>
      <c r="O143" s="243"/>
      <c r="P143" s="243"/>
      <c r="Q143" s="243"/>
      <c r="R143" s="243"/>
      <c r="S143" s="243"/>
      <c r="T143" s="243"/>
      <c r="U143" s="243"/>
      <c r="V143" s="243"/>
      <c r="W143" s="243"/>
    </row>
    <row r="144" spans="11:23" x14ac:dyDescent="0.25">
      <c r="K144" s="243"/>
      <c r="L144" s="243"/>
      <c r="M144" s="243"/>
      <c r="N144" s="243"/>
      <c r="O144" s="243"/>
      <c r="P144" s="243"/>
      <c r="Q144" s="243"/>
      <c r="R144" s="243"/>
      <c r="S144" s="243"/>
      <c r="T144" s="243"/>
      <c r="U144" s="243"/>
      <c r="V144" s="243"/>
      <c r="W144" s="243"/>
    </row>
    <row r="145" spans="11:23" x14ac:dyDescent="0.25">
      <c r="K145" s="243"/>
      <c r="L145" s="243"/>
      <c r="M145" s="243"/>
      <c r="N145" s="243"/>
      <c r="O145" s="243"/>
      <c r="P145" s="243"/>
      <c r="Q145" s="243"/>
      <c r="R145" s="243"/>
      <c r="S145" s="243"/>
      <c r="T145" s="243"/>
      <c r="U145" s="243"/>
      <c r="V145" s="243"/>
      <c r="W145" s="243"/>
    </row>
    <row r="146" spans="11:23" x14ac:dyDescent="0.25">
      <c r="K146" s="243"/>
      <c r="L146" s="243"/>
      <c r="M146" s="243"/>
      <c r="N146" s="243"/>
      <c r="O146" s="243"/>
      <c r="P146" s="243"/>
      <c r="Q146" s="243"/>
      <c r="R146" s="243"/>
      <c r="S146" s="243"/>
      <c r="T146" s="243"/>
      <c r="U146" s="243"/>
      <c r="V146" s="243"/>
      <c r="W146" s="243"/>
    </row>
    <row r="147" spans="11:23" x14ac:dyDescent="0.25">
      <c r="K147" s="243"/>
      <c r="L147" s="243"/>
      <c r="M147" s="243"/>
      <c r="N147" s="243"/>
      <c r="O147" s="243"/>
      <c r="P147" s="243"/>
      <c r="Q147" s="243"/>
      <c r="R147" s="243"/>
      <c r="S147" s="243"/>
      <c r="T147" s="243"/>
      <c r="U147" s="243"/>
      <c r="V147" s="243"/>
      <c r="W147" s="243"/>
    </row>
    <row r="148" spans="11:23" x14ac:dyDescent="0.25">
      <c r="K148" s="243"/>
      <c r="L148" s="243"/>
      <c r="M148" s="243"/>
      <c r="N148" s="243"/>
      <c r="O148" s="243"/>
      <c r="P148" s="243"/>
      <c r="Q148" s="243"/>
      <c r="R148" s="243"/>
      <c r="S148" s="243"/>
      <c r="T148" s="243"/>
      <c r="U148" s="243"/>
      <c r="V148" s="243"/>
      <c r="W148" s="243"/>
    </row>
    <row r="149" spans="11:23" x14ac:dyDescent="0.25">
      <c r="K149" s="243"/>
      <c r="L149" s="243"/>
      <c r="M149" s="243"/>
      <c r="N149" s="243"/>
      <c r="O149" s="243"/>
      <c r="P149" s="243"/>
      <c r="Q149" s="243"/>
      <c r="R149" s="243"/>
      <c r="S149" s="243"/>
      <c r="T149" s="243"/>
      <c r="U149" s="243"/>
      <c r="V149" s="243"/>
      <c r="W149" s="243"/>
    </row>
    <row r="150" spans="11:23" x14ac:dyDescent="0.25">
      <c r="K150" s="243"/>
      <c r="L150" s="243"/>
      <c r="M150" s="243"/>
      <c r="N150" s="243"/>
      <c r="O150" s="243"/>
      <c r="P150" s="243"/>
      <c r="Q150" s="243"/>
      <c r="R150" s="243"/>
      <c r="S150" s="243"/>
      <c r="T150" s="243"/>
      <c r="U150" s="243"/>
      <c r="V150" s="243"/>
      <c r="W150" s="243"/>
    </row>
    <row r="151" spans="11:23" x14ac:dyDescent="0.25">
      <c r="K151" s="243"/>
      <c r="L151" s="243"/>
      <c r="M151" s="243"/>
      <c r="N151" s="243"/>
      <c r="O151" s="243"/>
      <c r="P151" s="243"/>
      <c r="Q151" s="243"/>
      <c r="R151" s="243"/>
      <c r="S151" s="243"/>
      <c r="T151" s="243"/>
      <c r="U151" s="243"/>
      <c r="V151" s="243"/>
      <c r="W151" s="243"/>
    </row>
    <row r="152" spans="11:23" x14ac:dyDescent="0.25">
      <c r="K152" s="243"/>
      <c r="L152" s="243"/>
      <c r="M152" s="243"/>
      <c r="N152" s="243"/>
      <c r="O152" s="243"/>
      <c r="P152" s="243"/>
      <c r="Q152" s="243"/>
      <c r="R152" s="243"/>
      <c r="S152" s="243"/>
      <c r="T152" s="243"/>
      <c r="U152" s="243"/>
      <c r="V152" s="243"/>
      <c r="W152" s="243"/>
    </row>
    <row r="153" spans="11:23" x14ac:dyDescent="0.25">
      <c r="K153" s="243"/>
      <c r="L153" s="243"/>
      <c r="M153" s="243"/>
      <c r="N153" s="243"/>
      <c r="O153" s="243"/>
      <c r="P153" s="243"/>
      <c r="Q153" s="243"/>
      <c r="R153" s="243"/>
      <c r="S153" s="243"/>
      <c r="T153" s="243"/>
      <c r="U153" s="243"/>
      <c r="V153" s="243"/>
      <c r="W153" s="243"/>
    </row>
    <row r="154" spans="11:23" x14ac:dyDescent="0.25">
      <c r="K154" s="243"/>
      <c r="L154" s="243"/>
      <c r="M154" s="243"/>
      <c r="N154" s="243"/>
      <c r="O154" s="243"/>
      <c r="P154" s="243"/>
      <c r="Q154" s="243"/>
      <c r="R154" s="243"/>
      <c r="S154" s="243"/>
      <c r="T154" s="243"/>
      <c r="U154" s="243"/>
      <c r="V154" s="243"/>
      <c r="W154" s="243"/>
    </row>
    <row r="155" spans="11:23" x14ac:dyDescent="0.25">
      <c r="K155" s="243"/>
      <c r="L155" s="243"/>
      <c r="M155" s="243"/>
      <c r="N155" s="243"/>
      <c r="O155" s="243"/>
      <c r="P155" s="243"/>
      <c r="Q155" s="243"/>
      <c r="R155" s="243"/>
      <c r="S155" s="243"/>
      <c r="T155" s="243"/>
      <c r="U155" s="243"/>
      <c r="V155" s="243"/>
      <c r="W155" s="243"/>
    </row>
    <row r="156" spans="11:23" x14ac:dyDescent="0.25">
      <c r="K156" s="243"/>
      <c r="L156" s="243"/>
      <c r="M156" s="243"/>
      <c r="N156" s="243"/>
      <c r="O156" s="243"/>
      <c r="P156" s="243"/>
      <c r="Q156" s="243"/>
      <c r="R156" s="243"/>
      <c r="S156" s="243"/>
      <c r="T156" s="243"/>
      <c r="U156" s="243"/>
      <c r="V156" s="243"/>
      <c r="W156" s="243"/>
    </row>
    <row r="157" spans="11:23" x14ac:dyDescent="0.25">
      <c r="K157" s="243"/>
      <c r="L157" s="243"/>
      <c r="M157" s="243"/>
      <c r="N157" s="243"/>
      <c r="O157" s="243"/>
      <c r="P157" s="243"/>
      <c r="Q157" s="243"/>
      <c r="R157" s="243"/>
      <c r="S157" s="243"/>
      <c r="T157" s="243"/>
      <c r="U157" s="243"/>
      <c r="V157" s="243"/>
      <c r="W157" s="243"/>
    </row>
    <row r="158" spans="11:23" x14ac:dyDescent="0.25">
      <c r="K158" s="243"/>
      <c r="L158" s="243"/>
      <c r="M158" s="243"/>
      <c r="N158" s="243"/>
      <c r="O158" s="243"/>
      <c r="P158" s="243"/>
      <c r="Q158" s="243"/>
      <c r="R158" s="243"/>
      <c r="S158" s="243"/>
      <c r="T158" s="243"/>
      <c r="U158" s="243"/>
      <c r="V158" s="243"/>
      <c r="W158" s="243"/>
    </row>
    <row r="159" spans="11:23" x14ac:dyDescent="0.25">
      <c r="K159" s="243"/>
      <c r="L159" s="243"/>
      <c r="M159" s="243"/>
      <c r="N159" s="243"/>
      <c r="O159" s="243"/>
      <c r="P159" s="243"/>
      <c r="Q159" s="243"/>
      <c r="R159" s="243"/>
      <c r="S159" s="243"/>
      <c r="T159" s="243"/>
      <c r="U159" s="243"/>
      <c r="V159" s="243"/>
      <c r="W159" s="243"/>
    </row>
    <row r="160" spans="11:23" x14ac:dyDescent="0.25">
      <c r="K160" s="243"/>
      <c r="L160" s="243"/>
      <c r="M160" s="243"/>
      <c r="N160" s="243"/>
      <c r="O160" s="243"/>
      <c r="P160" s="243"/>
      <c r="Q160" s="243"/>
      <c r="R160" s="243"/>
      <c r="S160" s="243"/>
      <c r="T160" s="243"/>
      <c r="U160" s="243"/>
      <c r="V160" s="243"/>
      <c r="W160" s="243"/>
    </row>
    <row r="161" spans="11:23" x14ac:dyDescent="0.25">
      <c r="K161" s="243"/>
      <c r="L161" s="243"/>
      <c r="M161" s="243"/>
      <c r="N161" s="243"/>
      <c r="O161" s="243"/>
      <c r="P161" s="243"/>
      <c r="Q161" s="243"/>
      <c r="R161" s="243"/>
      <c r="S161" s="243"/>
      <c r="T161" s="243"/>
      <c r="U161" s="243"/>
      <c r="V161" s="243"/>
      <c r="W161" s="243"/>
    </row>
    <row r="162" spans="11:23" x14ac:dyDescent="0.25">
      <c r="K162" s="243"/>
      <c r="L162" s="243"/>
      <c r="M162" s="243"/>
      <c r="N162" s="243"/>
      <c r="O162" s="243"/>
      <c r="P162" s="243"/>
      <c r="Q162" s="243"/>
      <c r="R162" s="243"/>
      <c r="S162" s="243"/>
      <c r="T162" s="243"/>
      <c r="U162" s="243"/>
      <c r="V162" s="243"/>
      <c r="W162" s="243"/>
    </row>
    <row r="163" spans="11:23" x14ac:dyDescent="0.25">
      <c r="K163" s="243"/>
      <c r="L163" s="243"/>
      <c r="M163" s="243"/>
      <c r="N163" s="243"/>
      <c r="O163" s="243"/>
      <c r="P163" s="243"/>
      <c r="Q163" s="243"/>
      <c r="R163" s="243"/>
      <c r="S163" s="243"/>
      <c r="T163" s="243"/>
      <c r="U163" s="243"/>
      <c r="V163" s="243"/>
      <c r="W163" s="243"/>
    </row>
    <row r="164" spans="11:23" x14ac:dyDescent="0.25">
      <c r="K164" s="243"/>
      <c r="L164" s="243"/>
      <c r="M164" s="243"/>
      <c r="N164" s="243"/>
      <c r="O164" s="243"/>
      <c r="P164" s="243"/>
      <c r="Q164" s="243"/>
      <c r="R164" s="243"/>
      <c r="S164" s="243"/>
      <c r="T164" s="243"/>
      <c r="U164" s="243"/>
      <c r="V164" s="243"/>
      <c r="W164" s="243"/>
    </row>
    <row r="165" spans="11:23" x14ac:dyDescent="0.25">
      <c r="K165" s="243"/>
      <c r="L165" s="243"/>
      <c r="M165" s="243"/>
      <c r="N165" s="243"/>
      <c r="O165" s="243"/>
      <c r="P165" s="243"/>
      <c r="Q165" s="243"/>
      <c r="R165" s="243"/>
      <c r="S165" s="243"/>
      <c r="T165" s="243"/>
      <c r="U165" s="243"/>
      <c r="V165" s="243"/>
      <c r="W165" s="243"/>
    </row>
    <row r="166" spans="11:23" x14ac:dyDescent="0.25">
      <c r="K166" s="243"/>
      <c r="L166" s="243"/>
      <c r="M166" s="243"/>
      <c r="N166" s="243"/>
      <c r="O166" s="243"/>
      <c r="P166" s="243"/>
      <c r="Q166" s="243"/>
      <c r="R166" s="243"/>
      <c r="S166" s="243"/>
      <c r="T166" s="243"/>
      <c r="U166" s="243"/>
      <c r="V166" s="243"/>
      <c r="W166" s="243"/>
    </row>
    <row r="167" spans="11:23" x14ac:dyDescent="0.25">
      <c r="K167" s="243"/>
      <c r="L167" s="243"/>
      <c r="M167" s="243"/>
      <c r="N167" s="243"/>
      <c r="O167" s="243"/>
      <c r="P167" s="243"/>
      <c r="Q167" s="243"/>
      <c r="R167" s="243"/>
      <c r="S167" s="243"/>
      <c r="T167" s="243"/>
      <c r="U167" s="243"/>
      <c r="V167" s="243"/>
      <c r="W167" s="243"/>
    </row>
    <row r="168" spans="11:23" x14ac:dyDescent="0.25">
      <c r="K168" s="243"/>
      <c r="L168" s="243"/>
      <c r="M168" s="243"/>
      <c r="N168" s="243"/>
      <c r="O168" s="243"/>
      <c r="P168" s="243"/>
      <c r="Q168" s="243"/>
      <c r="R168" s="243"/>
      <c r="S168" s="243"/>
      <c r="T168" s="243"/>
      <c r="U168" s="243"/>
      <c r="V168" s="243"/>
      <c r="W168" s="243"/>
    </row>
    <row r="169" spans="11:23" x14ac:dyDescent="0.25">
      <c r="K169" s="243"/>
      <c r="L169" s="243"/>
      <c r="M169" s="243"/>
      <c r="N169" s="243"/>
      <c r="O169" s="243"/>
      <c r="P169" s="243"/>
      <c r="Q169" s="243"/>
      <c r="R169" s="243"/>
      <c r="S169" s="243"/>
      <c r="T169" s="243"/>
      <c r="U169" s="243"/>
      <c r="V169" s="243"/>
      <c r="W169" s="243"/>
    </row>
    <row r="170" spans="11:23" x14ac:dyDescent="0.25">
      <c r="K170" s="243"/>
      <c r="L170" s="243"/>
      <c r="M170" s="243"/>
      <c r="N170" s="243"/>
      <c r="O170" s="243"/>
      <c r="P170" s="243"/>
      <c r="Q170" s="243"/>
      <c r="R170" s="243"/>
      <c r="S170" s="243"/>
      <c r="T170" s="243"/>
      <c r="U170" s="243"/>
      <c r="V170" s="243"/>
      <c r="W170" s="243"/>
    </row>
    <row r="171" spans="11:23" x14ac:dyDescent="0.25">
      <c r="K171" s="243"/>
      <c r="L171" s="243"/>
      <c r="M171" s="243"/>
      <c r="N171" s="243"/>
      <c r="O171" s="243"/>
      <c r="P171" s="243"/>
      <c r="Q171" s="243"/>
      <c r="R171" s="243"/>
      <c r="S171" s="243"/>
      <c r="T171" s="243"/>
      <c r="U171" s="243"/>
      <c r="V171" s="243"/>
      <c r="W171" s="243"/>
    </row>
    <row r="172" spans="11:23" x14ac:dyDescent="0.25">
      <c r="K172" s="243"/>
      <c r="L172" s="243"/>
      <c r="M172" s="243"/>
      <c r="N172" s="243"/>
      <c r="O172" s="243"/>
      <c r="P172" s="243"/>
      <c r="Q172" s="243"/>
      <c r="R172" s="243"/>
      <c r="S172" s="243"/>
      <c r="T172" s="243"/>
      <c r="U172" s="243"/>
      <c r="V172" s="243"/>
      <c r="W172" s="243"/>
    </row>
    <row r="173" spans="11:23" x14ac:dyDescent="0.25">
      <c r="K173" s="243"/>
      <c r="L173" s="243"/>
      <c r="M173" s="243"/>
      <c r="N173" s="243"/>
      <c r="O173" s="243"/>
      <c r="P173" s="243"/>
      <c r="Q173" s="243"/>
      <c r="R173" s="243"/>
      <c r="S173" s="243"/>
      <c r="T173" s="243"/>
      <c r="U173" s="243"/>
      <c r="V173" s="243"/>
      <c r="W173" s="243"/>
    </row>
    <row r="174" spans="11:23" x14ac:dyDescent="0.25">
      <c r="K174" s="243"/>
      <c r="L174" s="243"/>
      <c r="M174" s="243"/>
      <c r="N174" s="243"/>
      <c r="O174" s="243"/>
      <c r="P174" s="243"/>
      <c r="Q174" s="243"/>
      <c r="R174" s="243"/>
      <c r="S174" s="243"/>
      <c r="T174" s="243"/>
      <c r="U174" s="243"/>
      <c r="V174" s="243"/>
      <c r="W174" s="243"/>
    </row>
    <row r="175" spans="11:23" x14ac:dyDescent="0.25">
      <c r="K175" s="243"/>
      <c r="L175" s="243"/>
      <c r="M175" s="243"/>
      <c r="N175" s="243"/>
      <c r="O175" s="243"/>
      <c r="P175" s="243"/>
      <c r="Q175" s="243"/>
      <c r="R175" s="243"/>
      <c r="S175" s="243"/>
      <c r="T175" s="243"/>
      <c r="U175" s="243"/>
      <c r="V175" s="243"/>
      <c r="W175" s="243"/>
    </row>
    <row r="176" spans="11:23" x14ac:dyDescent="0.25">
      <c r="K176" s="243"/>
      <c r="L176" s="243"/>
      <c r="M176" s="243"/>
      <c r="N176" s="243"/>
      <c r="O176" s="243"/>
      <c r="P176" s="243"/>
      <c r="Q176" s="243"/>
      <c r="R176" s="243"/>
      <c r="S176" s="243"/>
      <c r="T176" s="243"/>
      <c r="U176" s="243"/>
      <c r="V176" s="243"/>
      <c r="W176" s="243"/>
    </row>
    <row r="177" spans="11:23" x14ac:dyDescent="0.25">
      <c r="K177" s="243"/>
      <c r="L177" s="243"/>
      <c r="M177" s="243"/>
      <c r="N177" s="243"/>
      <c r="O177" s="243"/>
      <c r="P177" s="243"/>
      <c r="Q177" s="243"/>
      <c r="R177" s="243"/>
      <c r="S177" s="243"/>
      <c r="T177" s="243"/>
      <c r="U177" s="243"/>
      <c r="V177" s="243"/>
      <c r="W177" s="243"/>
    </row>
    <row r="178" spans="11:23" x14ac:dyDescent="0.25">
      <c r="K178" s="243"/>
      <c r="L178" s="243"/>
      <c r="M178" s="243"/>
      <c r="N178" s="243"/>
      <c r="O178" s="243"/>
      <c r="P178" s="243"/>
      <c r="Q178" s="243"/>
      <c r="R178" s="243"/>
      <c r="S178" s="243"/>
      <c r="T178" s="243"/>
      <c r="U178" s="243"/>
      <c r="V178" s="243"/>
      <c r="W178" s="243"/>
    </row>
    <row r="179" spans="11:23" x14ac:dyDescent="0.25">
      <c r="K179" s="243"/>
      <c r="L179" s="243"/>
      <c r="M179" s="243"/>
      <c r="N179" s="243"/>
      <c r="O179" s="243"/>
      <c r="P179" s="243"/>
      <c r="Q179" s="243"/>
      <c r="R179" s="243"/>
      <c r="S179" s="243"/>
      <c r="T179" s="243"/>
      <c r="U179" s="243"/>
      <c r="V179" s="243"/>
      <c r="W179" s="243"/>
    </row>
    <row r="180" spans="11:23" x14ac:dyDescent="0.25">
      <c r="K180" s="255" t="s">
        <v>242</v>
      </c>
      <c r="L180" s="255" t="s">
        <v>242</v>
      </c>
      <c r="M180" s="255" t="s">
        <v>242</v>
      </c>
      <c r="N180" s="255" t="s">
        <v>242</v>
      </c>
      <c r="O180" s="255" t="s">
        <v>242</v>
      </c>
      <c r="P180" s="255" t="s">
        <v>242</v>
      </c>
      <c r="Q180" s="255" t="s">
        <v>242</v>
      </c>
      <c r="R180" s="255" t="s">
        <v>242</v>
      </c>
      <c r="S180" s="255" t="s">
        <v>242</v>
      </c>
      <c r="T180" s="255" t="s">
        <v>242</v>
      </c>
      <c r="U180" s="255" t="s">
        <v>242</v>
      </c>
      <c r="V180" s="255" t="s">
        <v>242</v>
      </c>
      <c r="W180" s="255" t="s">
        <v>242</v>
      </c>
    </row>
    <row r="181" spans="11:23" x14ac:dyDescent="0.25">
      <c r="K181" s="243"/>
      <c r="L181" s="243"/>
      <c r="M181" s="243"/>
      <c r="N181" s="243"/>
      <c r="O181" s="243"/>
      <c r="P181" s="243"/>
      <c r="Q181" s="243"/>
      <c r="R181" s="243"/>
      <c r="S181" s="243"/>
      <c r="T181" s="243"/>
      <c r="U181" s="243"/>
      <c r="V181" s="243"/>
      <c r="W181" s="243"/>
    </row>
    <row r="182" spans="11:23" x14ac:dyDescent="0.25">
      <c r="K182" s="243"/>
      <c r="L182" s="243"/>
      <c r="M182" s="243"/>
      <c r="N182" s="243"/>
      <c r="O182" s="243"/>
      <c r="P182" s="243"/>
      <c r="Q182" s="243"/>
      <c r="R182" s="243"/>
      <c r="S182" s="243"/>
      <c r="T182" s="243"/>
      <c r="U182" s="243"/>
      <c r="V182" s="243"/>
      <c r="W182" s="243"/>
    </row>
    <row r="183" spans="11:23" x14ac:dyDescent="0.25">
      <c r="K183" s="243"/>
      <c r="L183" s="243"/>
      <c r="M183" s="243"/>
      <c r="N183" s="243"/>
      <c r="O183" s="243"/>
      <c r="P183" s="243"/>
      <c r="Q183" s="243"/>
      <c r="R183" s="243"/>
      <c r="S183" s="243"/>
      <c r="T183" s="243"/>
      <c r="U183" s="243"/>
      <c r="V183" s="243"/>
      <c r="W183" s="243"/>
    </row>
    <row r="184" spans="11:23" x14ac:dyDescent="0.25">
      <c r="K184" s="243"/>
      <c r="L184" s="243"/>
      <c r="M184" s="243"/>
      <c r="N184" s="243"/>
      <c r="O184" s="243"/>
      <c r="P184" s="243"/>
      <c r="Q184" s="243"/>
      <c r="R184" s="243"/>
      <c r="S184" s="243"/>
      <c r="T184" s="243"/>
      <c r="U184" s="243"/>
      <c r="V184" s="243"/>
      <c r="W184" s="243"/>
    </row>
    <row r="185" spans="11:23" x14ac:dyDescent="0.25">
      <c r="K185" s="243"/>
      <c r="L185" s="243"/>
      <c r="M185" s="243"/>
      <c r="N185" s="243"/>
      <c r="O185" s="243"/>
      <c r="P185" s="243"/>
      <c r="Q185" s="243"/>
      <c r="R185" s="243"/>
      <c r="S185" s="243"/>
      <c r="T185" s="243"/>
      <c r="U185" s="243"/>
      <c r="V185" s="243"/>
      <c r="W185" s="243"/>
    </row>
    <row r="186" spans="11:23" x14ac:dyDescent="0.25">
      <c r="K186" s="243"/>
      <c r="L186" s="243"/>
      <c r="M186" s="243"/>
      <c r="N186" s="243"/>
      <c r="O186" s="243"/>
      <c r="P186" s="243"/>
      <c r="Q186" s="243"/>
      <c r="R186" s="243"/>
      <c r="S186" s="243"/>
      <c r="T186" s="243"/>
      <c r="U186" s="243"/>
      <c r="V186" s="243"/>
      <c r="W186" s="243"/>
    </row>
    <row r="187" spans="11:23" x14ac:dyDescent="0.25">
      <c r="K187" s="243"/>
      <c r="L187" s="243"/>
      <c r="M187" s="243"/>
      <c r="N187" s="243"/>
      <c r="O187" s="243"/>
      <c r="P187" s="243"/>
      <c r="Q187" s="243"/>
      <c r="R187" s="243"/>
      <c r="S187" s="243"/>
      <c r="T187" s="243"/>
      <c r="U187" s="243"/>
      <c r="V187" s="243"/>
      <c r="W187" s="243"/>
    </row>
    <row r="188" spans="11:23" x14ac:dyDescent="0.25">
      <c r="K188" s="243"/>
      <c r="L188" s="243"/>
      <c r="M188" s="243"/>
      <c r="N188" s="243"/>
      <c r="O188" s="243"/>
      <c r="P188" s="243"/>
      <c r="Q188" s="243"/>
      <c r="R188" s="243"/>
      <c r="S188" s="243"/>
      <c r="T188" s="243"/>
      <c r="U188" s="243"/>
      <c r="V188" s="243"/>
      <c r="W188" s="243"/>
    </row>
    <row r="189" spans="11:23" x14ac:dyDescent="0.25">
      <c r="K189" s="243"/>
      <c r="L189" s="243"/>
      <c r="M189" s="243"/>
      <c r="N189" s="243"/>
      <c r="O189" s="243"/>
      <c r="P189" s="243"/>
      <c r="Q189" s="243"/>
      <c r="R189" s="243"/>
      <c r="S189" s="243"/>
      <c r="T189" s="243"/>
      <c r="U189" s="243"/>
      <c r="V189" s="243"/>
      <c r="W189" s="243"/>
    </row>
    <row r="190" spans="11:23" x14ac:dyDescent="0.25">
      <c r="K190" s="243"/>
      <c r="L190" s="243"/>
      <c r="M190" s="243"/>
      <c r="N190" s="243"/>
      <c r="O190" s="243"/>
      <c r="P190" s="243"/>
      <c r="Q190" s="243"/>
      <c r="R190" s="243"/>
      <c r="S190" s="243"/>
      <c r="T190" s="243"/>
      <c r="U190" s="243"/>
      <c r="V190" s="243"/>
      <c r="W190" s="243"/>
    </row>
    <row r="191" spans="11:23" x14ac:dyDescent="0.25">
      <c r="K191" s="243"/>
      <c r="L191" s="243"/>
      <c r="M191" s="243"/>
      <c r="N191" s="243"/>
      <c r="O191" s="243"/>
      <c r="P191" s="243"/>
      <c r="Q191" s="243"/>
      <c r="R191" s="243"/>
      <c r="S191" s="243"/>
      <c r="T191" s="243"/>
      <c r="U191" s="243"/>
      <c r="V191" s="243"/>
      <c r="W191" s="243"/>
    </row>
    <row r="192" spans="11:23" x14ac:dyDescent="0.25">
      <c r="K192" s="243"/>
      <c r="L192" s="243"/>
      <c r="M192" s="243"/>
      <c r="N192" s="243"/>
      <c r="O192" s="243"/>
      <c r="P192" s="243"/>
      <c r="Q192" s="243"/>
      <c r="R192" s="243"/>
      <c r="S192" s="243"/>
      <c r="T192" s="243"/>
      <c r="U192" s="243"/>
      <c r="V192" s="243"/>
      <c r="W192" s="243"/>
    </row>
    <row r="193" spans="11:23" x14ac:dyDescent="0.25">
      <c r="K193" s="243"/>
      <c r="L193" s="243"/>
      <c r="M193" s="243"/>
      <c r="N193" s="243"/>
      <c r="O193" s="243"/>
      <c r="P193" s="243"/>
      <c r="Q193" s="243"/>
      <c r="R193" s="243"/>
      <c r="S193" s="243"/>
      <c r="T193" s="243"/>
      <c r="U193" s="243"/>
      <c r="V193" s="243"/>
      <c r="W193" s="243"/>
    </row>
    <row r="194" spans="11:23" x14ac:dyDescent="0.25">
      <c r="K194" s="243"/>
      <c r="L194" s="243"/>
      <c r="M194" s="243"/>
      <c r="N194" s="243"/>
      <c r="O194" s="243"/>
      <c r="P194" s="243"/>
      <c r="Q194" s="243"/>
      <c r="R194" s="243"/>
      <c r="S194" s="243"/>
      <c r="T194" s="243"/>
      <c r="U194" s="243"/>
      <c r="V194" s="243"/>
      <c r="W194" s="243"/>
    </row>
    <row r="195" spans="11:23" x14ac:dyDescent="0.25">
      <c r="K195" s="243"/>
      <c r="L195" s="243"/>
      <c r="M195" s="243"/>
      <c r="N195" s="243"/>
      <c r="O195" s="243"/>
      <c r="P195" s="243"/>
      <c r="Q195" s="243"/>
      <c r="R195" s="243"/>
      <c r="S195" s="243"/>
      <c r="T195" s="243"/>
      <c r="U195" s="243"/>
      <c r="V195" s="243"/>
      <c r="W195" s="243"/>
    </row>
    <row r="196" spans="11:23" x14ac:dyDescent="0.25">
      <c r="K196" s="243"/>
      <c r="L196" s="243"/>
      <c r="M196" s="243"/>
      <c r="N196" s="243"/>
      <c r="O196" s="243"/>
      <c r="P196" s="243"/>
      <c r="Q196" s="243"/>
      <c r="R196" s="243"/>
      <c r="S196" s="243"/>
      <c r="T196" s="243"/>
      <c r="U196" s="243"/>
      <c r="V196" s="243"/>
      <c r="W196" s="243"/>
    </row>
    <row r="197" spans="11:23" x14ac:dyDescent="0.25">
      <c r="K197" s="243"/>
      <c r="L197" s="243"/>
      <c r="M197" s="243"/>
      <c r="N197" s="243"/>
      <c r="O197" s="243"/>
      <c r="P197" s="243"/>
      <c r="Q197" s="243"/>
      <c r="R197" s="243"/>
      <c r="S197" s="243"/>
      <c r="T197" s="243"/>
      <c r="U197" s="243"/>
      <c r="V197" s="243"/>
      <c r="W197" s="243"/>
    </row>
    <row r="198" spans="11:23" x14ac:dyDescent="0.25">
      <c r="K198" s="243"/>
      <c r="L198" s="243"/>
      <c r="M198" s="243"/>
      <c r="N198" s="243"/>
      <c r="O198" s="243"/>
      <c r="P198" s="243"/>
      <c r="Q198" s="243"/>
      <c r="R198" s="243"/>
      <c r="S198" s="243"/>
      <c r="T198" s="243"/>
      <c r="U198" s="243"/>
      <c r="V198" s="243"/>
      <c r="W198" s="243"/>
    </row>
    <row r="199" spans="11:23" x14ac:dyDescent="0.25">
      <c r="K199" s="243"/>
      <c r="L199" s="243"/>
      <c r="M199" s="243"/>
      <c r="N199" s="243"/>
      <c r="O199" s="243"/>
      <c r="P199" s="243"/>
      <c r="Q199" s="243"/>
      <c r="R199" s="243"/>
      <c r="S199" s="243"/>
      <c r="T199" s="243"/>
      <c r="U199" s="243"/>
      <c r="V199" s="243"/>
      <c r="W199" s="243"/>
    </row>
    <row r="200" spans="11:23" x14ac:dyDescent="0.25">
      <c r="K200" s="243"/>
      <c r="L200" s="243"/>
      <c r="M200" s="243"/>
      <c r="N200" s="243"/>
      <c r="O200" s="243"/>
      <c r="P200" s="243"/>
      <c r="Q200" s="243"/>
      <c r="R200" s="243"/>
      <c r="S200" s="243"/>
      <c r="T200" s="243"/>
      <c r="U200" s="243"/>
      <c r="V200" s="243"/>
      <c r="W200" s="243"/>
    </row>
    <row r="201" spans="11:23" x14ac:dyDescent="0.25">
      <c r="K201" s="243"/>
      <c r="L201" s="243"/>
      <c r="M201" s="243"/>
      <c r="N201" s="243"/>
      <c r="O201" s="243"/>
      <c r="P201" s="243"/>
      <c r="Q201" s="243"/>
      <c r="R201" s="243"/>
      <c r="S201" s="243"/>
      <c r="T201" s="243"/>
      <c r="U201" s="243"/>
      <c r="V201" s="243"/>
      <c r="W201" s="243"/>
    </row>
    <row r="202" spans="11:23" x14ac:dyDescent="0.25">
      <c r="K202" s="243"/>
      <c r="L202" s="243"/>
      <c r="M202" s="243"/>
      <c r="N202" s="243"/>
      <c r="O202" s="243"/>
      <c r="P202" s="243"/>
      <c r="Q202" s="243"/>
      <c r="R202" s="243"/>
      <c r="S202" s="243"/>
      <c r="T202" s="243"/>
      <c r="U202" s="243"/>
      <c r="V202" s="243"/>
      <c r="W202" s="243"/>
    </row>
    <row r="203" spans="11:23" x14ac:dyDescent="0.25">
      <c r="K203" s="243"/>
      <c r="L203" s="243"/>
      <c r="M203" s="243"/>
      <c r="N203" s="243"/>
      <c r="O203" s="243"/>
      <c r="P203" s="243"/>
      <c r="Q203" s="243"/>
      <c r="R203" s="243"/>
      <c r="S203" s="243"/>
      <c r="T203" s="243"/>
      <c r="U203" s="243"/>
      <c r="V203" s="243"/>
      <c r="W203" s="243"/>
    </row>
    <row r="204" spans="11:23" x14ac:dyDescent="0.25">
      <c r="K204" s="243"/>
      <c r="L204" s="243"/>
      <c r="M204" s="243"/>
      <c r="N204" s="243"/>
      <c r="O204" s="243"/>
      <c r="P204" s="243"/>
      <c r="Q204" s="243"/>
      <c r="R204" s="243"/>
      <c r="S204" s="243"/>
      <c r="T204" s="243"/>
      <c r="U204" s="243"/>
      <c r="V204" s="243"/>
      <c r="W204" s="243"/>
    </row>
    <row r="205" spans="11:23" x14ac:dyDescent="0.25">
      <c r="K205" s="243"/>
      <c r="L205" s="243"/>
      <c r="M205" s="243"/>
      <c r="N205" s="243"/>
      <c r="O205" s="243"/>
      <c r="P205" s="243"/>
      <c r="Q205" s="243"/>
      <c r="R205" s="243"/>
      <c r="S205" s="243"/>
      <c r="T205" s="243"/>
      <c r="U205" s="243"/>
      <c r="V205" s="243"/>
      <c r="W205" s="243"/>
    </row>
    <row r="206" spans="11:23" x14ac:dyDescent="0.25">
      <c r="K206" s="243"/>
      <c r="L206" s="243"/>
      <c r="M206" s="243"/>
      <c r="N206" s="243"/>
      <c r="O206" s="243"/>
      <c r="P206" s="243"/>
      <c r="Q206" s="243"/>
      <c r="R206" s="243"/>
      <c r="S206" s="243"/>
      <c r="T206" s="243"/>
      <c r="U206" s="243"/>
      <c r="V206" s="243"/>
      <c r="W206" s="243"/>
    </row>
    <row r="207" spans="11:23" x14ac:dyDescent="0.25">
      <c r="K207" s="243"/>
      <c r="L207" s="243"/>
      <c r="M207" s="243"/>
      <c r="N207" s="243"/>
      <c r="O207" s="243"/>
      <c r="P207" s="243"/>
      <c r="Q207" s="243"/>
      <c r="R207" s="243"/>
      <c r="S207" s="243"/>
      <c r="T207" s="243"/>
      <c r="U207" s="243"/>
      <c r="V207" s="243"/>
      <c r="W207" s="243"/>
    </row>
    <row r="208" spans="11:23" x14ac:dyDescent="0.25">
      <c r="K208" s="243"/>
      <c r="L208" s="243"/>
      <c r="M208" s="243"/>
      <c r="N208" s="243"/>
      <c r="O208" s="243"/>
      <c r="P208" s="243"/>
      <c r="Q208" s="243"/>
      <c r="R208" s="243"/>
      <c r="S208" s="243"/>
      <c r="T208" s="243"/>
      <c r="U208" s="243"/>
      <c r="V208" s="243"/>
      <c r="W208" s="243"/>
    </row>
    <row r="209" spans="11:23" x14ac:dyDescent="0.25">
      <c r="K209" s="243"/>
      <c r="L209" s="243"/>
      <c r="M209" s="243"/>
      <c r="N209" s="243"/>
      <c r="O209" s="243"/>
      <c r="P209" s="243"/>
      <c r="Q209" s="243"/>
      <c r="R209" s="243"/>
      <c r="S209" s="243"/>
      <c r="T209" s="243"/>
      <c r="U209" s="243"/>
      <c r="V209" s="243"/>
      <c r="W209" s="243"/>
    </row>
    <row r="210" spans="11:23" x14ac:dyDescent="0.25">
      <c r="K210" s="243"/>
      <c r="L210" s="243"/>
      <c r="M210" s="243"/>
      <c r="N210" s="243"/>
      <c r="O210" s="243"/>
      <c r="P210" s="243"/>
      <c r="Q210" s="243"/>
      <c r="R210" s="243"/>
      <c r="S210" s="243"/>
      <c r="T210" s="243"/>
      <c r="U210" s="243"/>
      <c r="V210" s="243"/>
      <c r="W210" s="243"/>
    </row>
    <row r="211" spans="11:23" x14ac:dyDescent="0.25">
      <c r="K211" s="243"/>
      <c r="L211" s="243"/>
      <c r="M211" s="243"/>
      <c r="N211" s="243"/>
      <c r="O211" s="243"/>
      <c r="P211" s="243"/>
      <c r="Q211" s="243"/>
      <c r="R211" s="243"/>
      <c r="S211" s="243"/>
      <c r="T211" s="243"/>
      <c r="U211" s="243"/>
      <c r="V211" s="243"/>
      <c r="W211" s="243"/>
    </row>
    <row r="212" spans="11:23" x14ac:dyDescent="0.25">
      <c r="K212" s="243"/>
      <c r="L212" s="243"/>
      <c r="M212" s="243"/>
      <c r="N212" s="243"/>
      <c r="O212" s="243"/>
      <c r="P212" s="243"/>
      <c r="Q212" s="243"/>
      <c r="R212" s="243"/>
      <c r="S212" s="243"/>
      <c r="T212" s="243"/>
      <c r="U212" s="243"/>
      <c r="V212" s="243"/>
      <c r="W212" s="243"/>
    </row>
    <row r="213" spans="11:23" x14ac:dyDescent="0.25">
      <c r="K213" s="243"/>
      <c r="L213" s="243"/>
      <c r="M213" s="243"/>
      <c r="N213" s="243"/>
      <c r="O213" s="243"/>
      <c r="P213" s="243"/>
      <c r="Q213" s="243"/>
      <c r="R213" s="243"/>
      <c r="S213" s="243"/>
      <c r="T213" s="243"/>
      <c r="U213" s="243"/>
      <c r="V213" s="243"/>
      <c r="W213" s="243"/>
    </row>
    <row r="214" spans="11:23" x14ac:dyDescent="0.25">
      <c r="K214" s="243"/>
      <c r="L214" s="243"/>
      <c r="M214" s="243"/>
      <c r="N214" s="243"/>
      <c r="O214" s="243"/>
      <c r="P214" s="243"/>
      <c r="Q214" s="243"/>
      <c r="R214" s="243"/>
      <c r="S214" s="243"/>
      <c r="T214" s="243"/>
      <c r="U214" s="243"/>
      <c r="V214" s="243"/>
      <c r="W214" s="243"/>
    </row>
    <row r="215" spans="11:23" x14ac:dyDescent="0.25">
      <c r="K215" s="243"/>
      <c r="L215" s="243"/>
      <c r="M215" s="243"/>
      <c r="N215" s="243"/>
      <c r="O215" s="243"/>
      <c r="P215" s="243"/>
      <c r="Q215" s="243"/>
      <c r="R215" s="243"/>
      <c r="S215" s="243"/>
      <c r="T215" s="243"/>
      <c r="U215" s="243"/>
      <c r="V215" s="243"/>
      <c r="W215" s="243"/>
    </row>
    <row r="216" spans="11:23" x14ac:dyDescent="0.25">
      <c r="K216" s="243"/>
      <c r="L216" s="243"/>
      <c r="M216" s="243"/>
      <c r="N216" s="243"/>
      <c r="O216" s="243"/>
      <c r="P216" s="243"/>
      <c r="Q216" s="243"/>
      <c r="R216" s="243"/>
      <c r="S216" s="243"/>
      <c r="T216" s="243"/>
      <c r="U216" s="243"/>
      <c r="V216" s="243"/>
      <c r="W216" s="243"/>
    </row>
    <row r="217" spans="11:23" x14ac:dyDescent="0.25">
      <c r="K217" s="243"/>
      <c r="L217" s="243"/>
      <c r="M217" s="243"/>
      <c r="N217" s="243"/>
      <c r="O217" s="243"/>
      <c r="P217" s="243"/>
      <c r="Q217" s="243"/>
      <c r="R217" s="243"/>
      <c r="S217" s="243"/>
      <c r="T217" s="243"/>
      <c r="U217" s="243"/>
      <c r="V217" s="243"/>
      <c r="W217" s="243"/>
    </row>
    <row r="218" spans="11:23" x14ac:dyDescent="0.25">
      <c r="K218" s="243"/>
      <c r="L218" s="243"/>
      <c r="M218" s="243"/>
      <c r="N218" s="243"/>
      <c r="O218" s="243"/>
      <c r="P218" s="243"/>
      <c r="Q218" s="243"/>
      <c r="R218" s="243"/>
      <c r="S218" s="243"/>
      <c r="T218" s="243"/>
      <c r="U218" s="243"/>
      <c r="V218" s="243"/>
      <c r="W218" s="243"/>
    </row>
    <row r="219" spans="11:23" x14ac:dyDescent="0.25">
      <c r="K219" s="243"/>
      <c r="L219" s="243"/>
      <c r="M219" s="243"/>
      <c r="N219" s="243"/>
      <c r="O219" s="243"/>
      <c r="P219" s="243"/>
      <c r="Q219" s="243"/>
      <c r="R219" s="243"/>
      <c r="S219" s="243"/>
      <c r="T219" s="243"/>
      <c r="U219" s="243"/>
      <c r="V219" s="243"/>
      <c r="W219" s="243"/>
    </row>
    <row r="220" spans="11:23" x14ac:dyDescent="0.25">
      <c r="K220" s="243"/>
      <c r="L220" s="243"/>
      <c r="M220" s="243"/>
      <c r="N220" s="243"/>
      <c r="O220" s="243"/>
      <c r="P220" s="243"/>
      <c r="Q220" s="243"/>
      <c r="R220" s="243"/>
      <c r="S220" s="243"/>
      <c r="T220" s="243"/>
      <c r="U220" s="243"/>
      <c r="V220" s="243"/>
      <c r="W220" s="243"/>
    </row>
    <row r="221" spans="11:23" x14ac:dyDescent="0.25">
      <c r="K221" s="243"/>
      <c r="L221" s="243"/>
      <c r="M221" s="243"/>
      <c r="N221" s="243"/>
      <c r="O221" s="243"/>
      <c r="P221" s="243"/>
      <c r="Q221" s="243"/>
      <c r="R221" s="243"/>
      <c r="S221" s="243"/>
      <c r="T221" s="243"/>
      <c r="U221" s="243"/>
      <c r="V221" s="243"/>
      <c r="W221" s="243"/>
    </row>
    <row r="222" spans="11:23" x14ac:dyDescent="0.25">
      <c r="K222" s="243"/>
      <c r="L222" s="243"/>
      <c r="M222" s="243"/>
      <c r="N222" s="243"/>
      <c r="O222" s="243"/>
      <c r="P222" s="243"/>
      <c r="Q222" s="243"/>
      <c r="R222" s="243"/>
      <c r="S222" s="243"/>
      <c r="T222" s="243"/>
      <c r="U222" s="243"/>
      <c r="V222" s="243"/>
      <c r="W222" s="243"/>
    </row>
    <row r="223" spans="11:23" x14ac:dyDescent="0.25">
      <c r="K223" s="243"/>
      <c r="L223" s="243"/>
      <c r="M223" s="243"/>
      <c r="N223" s="243"/>
      <c r="O223" s="243"/>
      <c r="P223" s="243"/>
      <c r="Q223" s="243"/>
      <c r="R223" s="243"/>
      <c r="S223" s="243"/>
      <c r="T223" s="243"/>
      <c r="U223" s="243"/>
      <c r="V223" s="243"/>
      <c r="W223" s="243"/>
    </row>
    <row r="224" spans="11:23" x14ac:dyDescent="0.25">
      <c r="K224" s="243"/>
      <c r="L224" s="243"/>
      <c r="M224" s="243"/>
      <c r="N224" s="243"/>
      <c r="O224" s="243"/>
      <c r="P224" s="243"/>
      <c r="Q224" s="243"/>
      <c r="R224" s="243"/>
      <c r="S224" s="243"/>
      <c r="T224" s="243"/>
      <c r="U224" s="243"/>
      <c r="V224" s="243"/>
      <c r="W224" s="243"/>
    </row>
    <row r="225" spans="11:23" x14ac:dyDescent="0.25">
      <c r="K225" s="243"/>
      <c r="L225" s="243"/>
      <c r="M225" s="243"/>
      <c r="N225" s="243"/>
      <c r="O225" s="243"/>
      <c r="P225" s="243"/>
      <c r="Q225" s="243"/>
      <c r="R225" s="243"/>
      <c r="S225" s="243"/>
      <c r="T225" s="243"/>
      <c r="U225" s="243"/>
      <c r="V225" s="243"/>
      <c r="W225" s="243"/>
    </row>
    <row r="226" spans="11:23" x14ac:dyDescent="0.25">
      <c r="K226" s="243"/>
      <c r="L226" s="243"/>
      <c r="M226" s="243"/>
      <c r="N226" s="243"/>
      <c r="O226" s="243"/>
      <c r="P226" s="243"/>
      <c r="Q226" s="243"/>
      <c r="R226" s="243"/>
      <c r="S226" s="243"/>
      <c r="T226" s="243"/>
      <c r="U226" s="243"/>
      <c r="V226" s="243"/>
      <c r="W226" s="243"/>
    </row>
    <row r="227" spans="11:23" x14ac:dyDescent="0.25">
      <c r="K227" s="243"/>
      <c r="L227" s="243"/>
      <c r="M227" s="243"/>
      <c r="N227" s="243"/>
      <c r="O227" s="243"/>
      <c r="P227" s="243"/>
      <c r="Q227" s="243"/>
      <c r="R227" s="243"/>
      <c r="S227" s="243"/>
      <c r="T227" s="243"/>
      <c r="U227" s="243"/>
      <c r="V227" s="243"/>
      <c r="W227" s="243"/>
    </row>
    <row r="228" spans="11:23" x14ac:dyDescent="0.25">
      <c r="K228" s="243"/>
      <c r="L228" s="243"/>
      <c r="M228" s="243"/>
      <c r="N228" s="243"/>
      <c r="O228" s="243"/>
      <c r="P228" s="243"/>
      <c r="Q228" s="243"/>
      <c r="R228" s="243"/>
      <c r="S228" s="243"/>
      <c r="T228" s="243"/>
      <c r="U228" s="243"/>
      <c r="V228" s="243"/>
      <c r="W228" s="243"/>
    </row>
    <row r="229" spans="11:23" x14ac:dyDescent="0.25">
      <c r="K229" s="243"/>
      <c r="L229" s="243"/>
      <c r="M229" s="243"/>
      <c r="N229" s="243"/>
      <c r="O229" s="243"/>
      <c r="P229" s="243"/>
      <c r="Q229" s="243"/>
      <c r="R229" s="243"/>
      <c r="S229" s="243"/>
      <c r="T229" s="243"/>
      <c r="U229" s="243"/>
      <c r="V229" s="243"/>
      <c r="W229" s="243"/>
    </row>
    <row r="230" spans="11:23" x14ac:dyDescent="0.25">
      <c r="K230" s="243"/>
      <c r="L230" s="243"/>
      <c r="M230" s="243"/>
      <c r="N230" s="243"/>
      <c r="O230" s="243"/>
      <c r="P230" s="243"/>
      <c r="Q230" s="243"/>
      <c r="R230" s="243"/>
      <c r="S230" s="243"/>
      <c r="T230" s="243"/>
      <c r="U230" s="243"/>
      <c r="V230" s="243"/>
      <c r="W230" s="243"/>
    </row>
    <row r="231" spans="11:23" x14ac:dyDescent="0.25">
      <c r="K231" s="243"/>
      <c r="L231" s="243"/>
      <c r="M231" s="243"/>
      <c r="N231" s="243"/>
      <c r="O231" s="243"/>
      <c r="P231" s="243"/>
      <c r="Q231" s="243"/>
      <c r="R231" s="243"/>
      <c r="S231" s="243"/>
      <c r="T231" s="243"/>
      <c r="U231" s="243"/>
      <c r="V231" s="243"/>
      <c r="W231" s="243"/>
    </row>
    <row r="232" spans="11:23" x14ac:dyDescent="0.25">
      <c r="K232" s="243"/>
      <c r="L232" s="243"/>
      <c r="M232" s="243"/>
      <c r="N232" s="243"/>
      <c r="O232" s="243"/>
      <c r="P232" s="243"/>
      <c r="Q232" s="243"/>
      <c r="R232" s="243"/>
      <c r="S232" s="243"/>
      <c r="T232" s="243"/>
      <c r="U232" s="243"/>
      <c r="V232" s="243"/>
      <c r="W232" s="243"/>
    </row>
    <row r="233" spans="11:23" x14ac:dyDescent="0.25">
      <c r="K233" s="243"/>
      <c r="L233" s="243"/>
      <c r="M233" s="243"/>
      <c r="N233" s="243"/>
      <c r="O233" s="243"/>
      <c r="P233" s="243"/>
      <c r="Q233" s="243"/>
      <c r="R233" s="243"/>
      <c r="S233" s="243"/>
      <c r="T233" s="243"/>
      <c r="U233" s="243"/>
      <c r="V233" s="243"/>
      <c r="W233" s="243"/>
    </row>
    <row r="234" spans="11:23" x14ac:dyDescent="0.25">
      <c r="K234" s="243"/>
      <c r="L234" s="243"/>
      <c r="M234" s="243"/>
      <c r="N234" s="243"/>
      <c r="O234" s="243"/>
      <c r="P234" s="243"/>
      <c r="Q234" s="243"/>
      <c r="R234" s="243"/>
      <c r="S234" s="243"/>
      <c r="T234" s="243"/>
      <c r="U234" s="243"/>
      <c r="V234" s="243"/>
      <c r="W234" s="243"/>
    </row>
    <row r="235" spans="11:23" x14ac:dyDescent="0.25">
      <c r="K235" s="243"/>
      <c r="L235" s="243"/>
      <c r="M235" s="243"/>
      <c r="N235" s="243"/>
      <c r="O235" s="243"/>
      <c r="P235" s="243"/>
      <c r="Q235" s="243"/>
      <c r="R235" s="243"/>
      <c r="S235" s="243"/>
      <c r="T235" s="243"/>
      <c r="U235" s="243"/>
      <c r="V235" s="243"/>
      <c r="W235" s="243"/>
    </row>
    <row r="236" spans="11:23" x14ac:dyDescent="0.25">
      <c r="K236" s="243"/>
      <c r="L236" s="243"/>
      <c r="M236" s="243"/>
      <c r="N236" s="243"/>
      <c r="O236" s="243"/>
      <c r="P236" s="243"/>
      <c r="Q236" s="243"/>
      <c r="R236" s="243"/>
      <c r="S236" s="243"/>
      <c r="T236" s="243"/>
      <c r="U236" s="243"/>
      <c r="V236" s="243"/>
      <c r="W236" s="243"/>
    </row>
    <row r="237" spans="11:23" x14ac:dyDescent="0.25">
      <c r="K237" s="243"/>
      <c r="L237" s="243"/>
      <c r="M237" s="243"/>
      <c r="N237" s="243"/>
      <c r="O237" s="243"/>
      <c r="P237" s="243"/>
      <c r="Q237" s="243"/>
      <c r="R237" s="243"/>
      <c r="S237" s="243"/>
      <c r="T237" s="243"/>
      <c r="U237" s="243"/>
      <c r="V237" s="243"/>
      <c r="W237" s="243"/>
    </row>
    <row r="238" spans="11:23" x14ac:dyDescent="0.25">
      <c r="K238" s="243"/>
      <c r="L238" s="243"/>
      <c r="M238" s="243"/>
      <c r="N238" s="243"/>
      <c r="O238" s="243"/>
      <c r="P238" s="243"/>
      <c r="Q238" s="243"/>
      <c r="R238" s="243"/>
      <c r="S238" s="243"/>
      <c r="T238" s="243"/>
      <c r="U238" s="243"/>
      <c r="V238" s="243"/>
      <c r="W238" s="243"/>
    </row>
    <row r="239" spans="11:23" x14ac:dyDescent="0.25">
      <c r="K239" s="243"/>
      <c r="L239" s="243"/>
      <c r="M239" s="243"/>
      <c r="N239" s="243"/>
      <c r="O239" s="243"/>
      <c r="P239" s="243"/>
      <c r="Q239" s="243"/>
      <c r="R239" s="243"/>
      <c r="S239" s="243"/>
      <c r="T239" s="243"/>
      <c r="U239" s="243"/>
      <c r="V239" s="243"/>
      <c r="W239" s="243"/>
    </row>
    <row r="240" spans="11:23" x14ac:dyDescent="0.25">
      <c r="K240" s="255" t="s">
        <v>242</v>
      </c>
      <c r="L240" s="255" t="s">
        <v>242</v>
      </c>
      <c r="M240" s="255" t="s">
        <v>242</v>
      </c>
      <c r="N240" s="255" t="s">
        <v>242</v>
      </c>
      <c r="O240" s="255" t="s">
        <v>242</v>
      </c>
      <c r="P240" s="255" t="s">
        <v>242</v>
      </c>
      <c r="Q240" s="255" t="s">
        <v>242</v>
      </c>
      <c r="R240" s="255" t="s">
        <v>242</v>
      </c>
      <c r="S240" s="255" t="s">
        <v>242</v>
      </c>
      <c r="T240" s="255" t="s">
        <v>242</v>
      </c>
      <c r="U240" s="255" t="s">
        <v>242</v>
      </c>
      <c r="V240" s="255" t="s">
        <v>242</v>
      </c>
      <c r="W240" s="255" t="s">
        <v>242</v>
      </c>
    </row>
    <row r="241" spans="11:23" x14ac:dyDescent="0.25">
      <c r="K241" s="243"/>
      <c r="L241" s="243"/>
      <c r="M241" s="243"/>
      <c r="N241" s="243"/>
      <c r="O241" s="243"/>
      <c r="P241" s="243"/>
      <c r="Q241" s="243"/>
      <c r="R241" s="243"/>
      <c r="S241" s="243"/>
      <c r="T241" s="243"/>
      <c r="U241" s="243"/>
      <c r="V241" s="243"/>
      <c r="W241" s="243"/>
    </row>
    <row r="242" spans="11:23" x14ac:dyDescent="0.25">
      <c r="K242" s="243"/>
      <c r="L242" s="243"/>
      <c r="M242" s="243"/>
      <c r="N242" s="243"/>
      <c r="O242" s="243"/>
      <c r="P242" s="243"/>
      <c r="Q242" s="243"/>
      <c r="R242" s="243"/>
      <c r="S242" s="243"/>
      <c r="T242" s="243"/>
      <c r="U242" s="243"/>
      <c r="V242" s="243"/>
      <c r="W242" s="243"/>
    </row>
    <row r="243" spans="11:23" x14ac:dyDescent="0.25">
      <c r="K243" s="243"/>
      <c r="L243" s="243"/>
      <c r="M243" s="243"/>
      <c r="N243" s="243"/>
      <c r="O243" s="243"/>
      <c r="P243" s="243"/>
      <c r="Q243" s="243"/>
      <c r="R243" s="243"/>
      <c r="S243" s="243"/>
      <c r="T243" s="243"/>
      <c r="U243" s="243"/>
      <c r="V243" s="243"/>
      <c r="W243" s="243"/>
    </row>
    <row r="244" spans="11:23" x14ac:dyDescent="0.25">
      <c r="K244" s="243"/>
      <c r="L244" s="243"/>
      <c r="M244" s="243"/>
      <c r="N244" s="243"/>
      <c r="O244" s="243"/>
      <c r="P244" s="243"/>
      <c r="Q244" s="243"/>
      <c r="R244" s="243"/>
      <c r="S244" s="243"/>
      <c r="T244" s="243"/>
      <c r="U244" s="243"/>
      <c r="V244" s="243"/>
      <c r="W244" s="243"/>
    </row>
    <row r="245" spans="11:23" x14ac:dyDescent="0.25">
      <c r="K245" s="243"/>
      <c r="L245" s="243"/>
      <c r="M245" s="243"/>
      <c r="N245" s="243"/>
      <c r="O245" s="243"/>
      <c r="P245" s="243"/>
      <c r="Q245" s="243"/>
      <c r="R245" s="243"/>
      <c r="S245" s="243"/>
      <c r="T245" s="243"/>
      <c r="U245" s="243"/>
      <c r="V245" s="243"/>
      <c r="W245" s="243"/>
    </row>
    <row r="246" spans="11:23" x14ac:dyDescent="0.25">
      <c r="K246" s="243"/>
      <c r="L246" s="243"/>
      <c r="M246" s="243"/>
      <c r="N246" s="243"/>
      <c r="O246" s="243"/>
      <c r="P246" s="243"/>
      <c r="Q246" s="243"/>
      <c r="R246" s="243"/>
      <c r="S246" s="243"/>
      <c r="T246" s="243"/>
      <c r="U246" s="243"/>
      <c r="V246" s="243"/>
      <c r="W246" s="243"/>
    </row>
    <row r="247" spans="11:23" x14ac:dyDescent="0.25">
      <c r="K247" s="243"/>
      <c r="L247" s="243"/>
      <c r="M247" s="243"/>
      <c r="N247" s="243"/>
      <c r="O247" s="243"/>
      <c r="P247" s="243"/>
      <c r="Q247" s="243"/>
      <c r="R247" s="243"/>
      <c r="S247" s="243"/>
      <c r="T247" s="243"/>
      <c r="U247" s="243"/>
      <c r="V247" s="243"/>
      <c r="W247" s="243"/>
    </row>
    <row r="248" spans="11:23" x14ac:dyDescent="0.25">
      <c r="K248" s="243"/>
      <c r="L248" s="243"/>
      <c r="M248" s="243"/>
      <c r="N248" s="243"/>
      <c r="O248" s="243"/>
      <c r="P248" s="243"/>
      <c r="Q248" s="243"/>
      <c r="R248" s="243"/>
      <c r="S248" s="243"/>
      <c r="T248" s="243"/>
      <c r="U248" s="243"/>
      <c r="V248" s="243"/>
      <c r="W248" s="243"/>
    </row>
    <row r="249" spans="11:23" x14ac:dyDescent="0.25">
      <c r="K249" s="243"/>
      <c r="L249" s="243"/>
      <c r="M249" s="243"/>
      <c r="N249" s="243"/>
      <c r="O249" s="243"/>
      <c r="P249" s="243"/>
      <c r="Q249" s="243"/>
      <c r="R249" s="243"/>
      <c r="S249" s="243"/>
      <c r="T249" s="243"/>
      <c r="U249" s="243"/>
      <c r="V249" s="243"/>
      <c r="W249" s="243"/>
    </row>
    <row r="250" spans="11:23" x14ac:dyDescent="0.25">
      <c r="K250" s="243"/>
      <c r="L250" s="243"/>
      <c r="M250" s="243"/>
      <c r="N250" s="243"/>
      <c r="O250" s="243"/>
      <c r="P250" s="243"/>
      <c r="Q250" s="243"/>
      <c r="R250" s="243"/>
      <c r="S250" s="243"/>
      <c r="T250" s="243"/>
      <c r="U250" s="243"/>
      <c r="V250" s="243"/>
      <c r="W250" s="243"/>
    </row>
    <row r="251" spans="11:23" x14ac:dyDescent="0.25">
      <c r="K251" s="243"/>
      <c r="L251" s="243"/>
      <c r="M251" s="243"/>
      <c r="N251" s="243"/>
      <c r="O251" s="243"/>
      <c r="P251" s="243"/>
      <c r="Q251" s="243"/>
      <c r="R251" s="243"/>
      <c r="S251" s="243"/>
      <c r="T251" s="243"/>
      <c r="U251" s="243"/>
      <c r="V251" s="243"/>
      <c r="W251" s="243"/>
    </row>
    <row r="252" spans="11:23" x14ac:dyDescent="0.25">
      <c r="K252" s="243"/>
      <c r="L252" s="243"/>
      <c r="M252" s="243"/>
      <c r="N252" s="243"/>
      <c r="O252" s="243"/>
      <c r="P252" s="243"/>
      <c r="Q252" s="243"/>
      <c r="R252" s="243"/>
      <c r="S252" s="243"/>
      <c r="T252" s="243"/>
      <c r="U252" s="243"/>
      <c r="V252" s="243"/>
      <c r="W252" s="243"/>
    </row>
    <row r="253" spans="11:23" x14ac:dyDescent="0.25">
      <c r="K253" s="243"/>
      <c r="L253" s="243"/>
      <c r="M253" s="243"/>
      <c r="N253" s="243"/>
      <c r="O253" s="243"/>
      <c r="P253" s="243"/>
      <c r="Q253" s="243"/>
      <c r="R253" s="243"/>
      <c r="S253" s="243"/>
      <c r="T253" s="243"/>
      <c r="U253" s="243"/>
      <c r="V253" s="243"/>
      <c r="W253" s="243"/>
    </row>
    <row r="254" spans="11:23" x14ac:dyDescent="0.25">
      <c r="K254" s="243"/>
      <c r="L254" s="243"/>
      <c r="M254" s="243"/>
      <c r="N254" s="243"/>
      <c r="O254" s="243"/>
      <c r="P254" s="243"/>
      <c r="Q254" s="243"/>
      <c r="R254" s="243"/>
      <c r="S254" s="243"/>
      <c r="T254" s="243"/>
      <c r="U254" s="243"/>
      <c r="V254" s="243"/>
      <c r="W254" s="243"/>
    </row>
    <row r="255" spans="11:23" x14ac:dyDescent="0.25">
      <c r="K255" s="243"/>
      <c r="L255" s="243"/>
      <c r="M255" s="243"/>
      <c r="N255" s="243"/>
      <c r="O255" s="243"/>
      <c r="P255" s="243"/>
      <c r="Q255" s="243"/>
      <c r="R255" s="243"/>
      <c r="S255" s="243"/>
      <c r="T255" s="243"/>
      <c r="U255" s="243"/>
      <c r="V255" s="243"/>
      <c r="W255" s="243"/>
    </row>
    <row r="256" spans="11:23" x14ac:dyDescent="0.25">
      <c r="K256" s="243"/>
      <c r="L256" s="243"/>
      <c r="M256" s="243"/>
      <c r="N256" s="243"/>
      <c r="O256" s="243"/>
      <c r="P256" s="243"/>
      <c r="Q256" s="243"/>
      <c r="R256" s="243"/>
      <c r="S256" s="243"/>
      <c r="T256" s="243"/>
      <c r="U256" s="243"/>
      <c r="V256" s="243"/>
      <c r="W256" s="243"/>
    </row>
    <row r="257" spans="11:23" x14ac:dyDescent="0.25">
      <c r="K257" s="243"/>
      <c r="L257" s="243"/>
      <c r="M257" s="243"/>
      <c r="N257" s="243"/>
      <c r="O257" s="243"/>
      <c r="P257" s="243"/>
      <c r="Q257" s="243"/>
      <c r="R257" s="243"/>
      <c r="S257" s="243"/>
      <c r="T257" s="243"/>
      <c r="U257" s="243"/>
      <c r="V257" s="243"/>
      <c r="W257" s="243"/>
    </row>
    <row r="258" spans="11:23" x14ac:dyDescent="0.25">
      <c r="K258" s="243"/>
      <c r="L258" s="243"/>
      <c r="M258" s="243"/>
      <c r="N258" s="243"/>
      <c r="O258" s="243"/>
      <c r="P258" s="243"/>
      <c r="Q258" s="243"/>
      <c r="R258" s="243"/>
      <c r="S258" s="243"/>
      <c r="T258" s="243"/>
      <c r="U258" s="243"/>
      <c r="V258" s="243"/>
      <c r="W258" s="243"/>
    </row>
    <row r="259" spans="11:23" x14ac:dyDescent="0.25">
      <c r="K259" s="243"/>
      <c r="L259" s="243"/>
      <c r="M259" s="243"/>
      <c r="N259" s="243"/>
      <c r="O259" s="243"/>
      <c r="P259" s="243"/>
      <c r="Q259" s="243"/>
      <c r="R259" s="243"/>
      <c r="S259" s="243"/>
      <c r="T259" s="243"/>
      <c r="U259" s="243"/>
      <c r="V259" s="243"/>
      <c r="W259" s="243"/>
    </row>
    <row r="260" spans="11:23" x14ac:dyDescent="0.25">
      <c r="K260" s="243"/>
      <c r="L260" s="243"/>
      <c r="M260" s="243"/>
      <c r="N260" s="243"/>
      <c r="O260" s="243"/>
      <c r="P260" s="243"/>
      <c r="Q260" s="243"/>
      <c r="R260" s="243"/>
      <c r="S260" s="243"/>
      <c r="T260" s="243"/>
      <c r="U260" s="243"/>
      <c r="V260" s="243"/>
      <c r="W260" s="243"/>
    </row>
    <row r="261" spans="11:23" x14ac:dyDescent="0.25">
      <c r="K261" s="243"/>
      <c r="L261" s="243"/>
      <c r="M261" s="243"/>
      <c r="N261" s="243"/>
      <c r="O261" s="243"/>
      <c r="P261" s="243"/>
      <c r="Q261" s="243"/>
      <c r="R261" s="243"/>
      <c r="S261" s="243"/>
      <c r="T261" s="243"/>
      <c r="U261" s="243"/>
      <c r="V261" s="243"/>
      <c r="W261" s="243"/>
    </row>
    <row r="262" spans="11:23" x14ac:dyDescent="0.25">
      <c r="K262" s="243"/>
      <c r="L262" s="243"/>
      <c r="M262" s="243"/>
      <c r="N262" s="243"/>
      <c r="O262" s="243"/>
      <c r="P262" s="243"/>
      <c r="Q262" s="243"/>
      <c r="R262" s="243"/>
      <c r="S262" s="243"/>
      <c r="T262" s="243"/>
      <c r="U262" s="243"/>
      <c r="V262" s="243"/>
      <c r="W262" s="243"/>
    </row>
    <row r="263" spans="11:23" x14ac:dyDescent="0.25">
      <c r="K263" s="243"/>
      <c r="L263" s="243"/>
      <c r="M263" s="243"/>
      <c r="N263" s="243"/>
      <c r="O263" s="243"/>
      <c r="P263" s="243"/>
      <c r="Q263" s="243"/>
      <c r="R263" s="243"/>
      <c r="S263" s="243"/>
      <c r="T263" s="243"/>
      <c r="U263" s="243"/>
      <c r="V263" s="243"/>
      <c r="W263" s="243"/>
    </row>
    <row r="264" spans="11:23" x14ac:dyDescent="0.25">
      <c r="K264" s="243"/>
      <c r="L264" s="243"/>
      <c r="M264" s="243"/>
      <c r="N264" s="243"/>
      <c r="O264" s="243"/>
      <c r="P264" s="243"/>
      <c r="Q264" s="243"/>
      <c r="R264" s="243"/>
      <c r="S264" s="243"/>
      <c r="T264" s="243"/>
      <c r="U264" s="243"/>
      <c r="V264" s="243"/>
      <c r="W264" s="243"/>
    </row>
    <row r="265" spans="11:23" x14ac:dyDescent="0.25">
      <c r="K265" s="243"/>
      <c r="L265" s="243"/>
      <c r="M265" s="243"/>
      <c r="N265" s="243"/>
      <c r="O265" s="243"/>
      <c r="P265" s="243"/>
      <c r="Q265" s="243"/>
      <c r="R265" s="243"/>
      <c r="S265" s="243"/>
      <c r="T265" s="243"/>
      <c r="U265" s="243"/>
      <c r="V265" s="243"/>
      <c r="W265" s="243"/>
    </row>
    <row r="266" spans="11:23" x14ac:dyDescent="0.25">
      <c r="K266" s="243"/>
      <c r="L266" s="243"/>
      <c r="M266" s="243"/>
      <c r="N266" s="243"/>
      <c r="O266" s="243"/>
      <c r="P266" s="243"/>
      <c r="Q266" s="243"/>
      <c r="R266" s="243"/>
      <c r="S266" s="243"/>
      <c r="T266" s="243"/>
      <c r="U266" s="243"/>
      <c r="V266" s="243"/>
      <c r="W266" s="243"/>
    </row>
    <row r="267" spans="11:23" x14ac:dyDescent="0.25">
      <c r="K267" s="243"/>
      <c r="L267" s="243"/>
      <c r="M267" s="243"/>
      <c r="N267" s="243"/>
      <c r="O267" s="243"/>
      <c r="P267" s="243"/>
      <c r="Q267" s="243"/>
      <c r="R267" s="243"/>
      <c r="S267" s="243"/>
      <c r="T267" s="243"/>
      <c r="U267" s="243"/>
      <c r="V267" s="243"/>
      <c r="W267" s="243"/>
    </row>
    <row r="268" spans="11:23" x14ac:dyDescent="0.25">
      <c r="K268" s="243"/>
      <c r="L268" s="243"/>
      <c r="M268" s="243"/>
      <c r="N268" s="243"/>
      <c r="O268" s="243"/>
      <c r="P268" s="243"/>
      <c r="Q268" s="243"/>
      <c r="R268" s="243"/>
      <c r="S268" s="243"/>
      <c r="T268" s="243"/>
      <c r="U268" s="243"/>
      <c r="V268" s="243"/>
      <c r="W268" s="243"/>
    </row>
    <row r="269" spans="11:23" x14ac:dyDescent="0.25">
      <c r="K269" s="243"/>
      <c r="L269" s="243"/>
      <c r="M269" s="243"/>
      <c r="N269" s="243"/>
      <c r="O269" s="243"/>
      <c r="P269" s="243"/>
      <c r="Q269" s="243"/>
      <c r="R269" s="243"/>
      <c r="S269" s="243"/>
      <c r="T269" s="243"/>
      <c r="U269" s="243"/>
      <c r="V269" s="243"/>
      <c r="W269" s="243"/>
    </row>
    <row r="270" spans="11:23" x14ac:dyDescent="0.25">
      <c r="K270" s="243"/>
      <c r="L270" s="243"/>
      <c r="M270" s="243"/>
      <c r="N270" s="243"/>
      <c r="O270" s="243"/>
      <c r="P270" s="243"/>
      <c r="Q270" s="243"/>
      <c r="R270" s="243"/>
      <c r="S270" s="243"/>
      <c r="T270" s="243"/>
      <c r="U270" s="243"/>
      <c r="V270" s="243"/>
      <c r="W270" s="243"/>
    </row>
    <row r="271" spans="11:23" x14ac:dyDescent="0.25">
      <c r="K271" s="243"/>
      <c r="L271" s="243"/>
      <c r="M271" s="243"/>
      <c r="N271" s="243"/>
      <c r="O271" s="243"/>
      <c r="P271" s="243"/>
      <c r="Q271" s="243"/>
      <c r="R271" s="243"/>
      <c r="S271" s="243"/>
      <c r="T271" s="243"/>
      <c r="U271" s="243"/>
      <c r="V271" s="243"/>
      <c r="W271" s="243"/>
    </row>
    <row r="272" spans="11:23" x14ac:dyDescent="0.25">
      <c r="K272" s="243"/>
      <c r="L272" s="243"/>
      <c r="M272" s="243"/>
      <c r="N272" s="243"/>
      <c r="O272" s="243"/>
      <c r="P272" s="243"/>
      <c r="Q272" s="243"/>
      <c r="R272" s="243"/>
      <c r="S272" s="243"/>
      <c r="T272" s="243"/>
      <c r="U272" s="243"/>
      <c r="V272" s="243"/>
      <c r="W272" s="243"/>
    </row>
    <row r="273" spans="11:23" x14ac:dyDescent="0.25">
      <c r="K273" s="243"/>
      <c r="L273" s="243"/>
      <c r="M273" s="243"/>
      <c r="N273" s="243"/>
      <c r="O273" s="243"/>
      <c r="P273" s="243"/>
      <c r="Q273" s="243"/>
      <c r="R273" s="243"/>
      <c r="S273" s="243"/>
      <c r="T273" s="243"/>
      <c r="U273" s="243"/>
      <c r="V273" s="243"/>
      <c r="W273" s="243"/>
    </row>
    <row r="274" spans="11:23" x14ac:dyDescent="0.25">
      <c r="K274" s="243"/>
      <c r="L274" s="243"/>
      <c r="M274" s="243"/>
      <c r="N274" s="243"/>
      <c r="O274" s="243"/>
      <c r="P274" s="243"/>
      <c r="Q274" s="243"/>
      <c r="R274" s="243"/>
      <c r="S274" s="243"/>
      <c r="T274" s="243"/>
      <c r="U274" s="243"/>
      <c r="V274" s="243"/>
      <c r="W274" s="243"/>
    </row>
    <row r="275" spans="11:23" x14ac:dyDescent="0.25">
      <c r="K275" s="243"/>
      <c r="L275" s="243"/>
      <c r="M275" s="243"/>
      <c r="N275" s="243"/>
      <c r="O275" s="243"/>
      <c r="P275" s="243"/>
      <c r="Q275" s="243"/>
      <c r="R275" s="243"/>
      <c r="S275" s="243"/>
      <c r="T275" s="243"/>
      <c r="U275" s="243"/>
      <c r="V275" s="243"/>
      <c r="W275" s="243"/>
    </row>
    <row r="276" spans="11:23" x14ac:dyDescent="0.25">
      <c r="K276" s="243"/>
      <c r="L276" s="243"/>
      <c r="M276" s="243"/>
      <c r="N276" s="243"/>
      <c r="O276" s="243"/>
      <c r="P276" s="243"/>
      <c r="Q276" s="243"/>
      <c r="R276" s="243"/>
      <c r="S276" s="243"/>
      <c r="T276" s="243"/>
      <c r="U276" s="243"/>
      <c r="V276" s="243"/>
      <c r="W276" s="243"/>
    </row>
    <row r="277" spans="11:23" x14ac:dyDescent="0.25">
      <c r="K277" s="243"/>
      <c r="L277" s="243"/>
      <c r="M277" s="243"/>
      <c r="N277" s="243"/>
      <c r="O277" s="243"/>
      <c r="P277" s="243"/>
      <c r="Q277" s="243"/>
      <c r="R277" s="243"/>
      <c r="S277" s="243"/>
      <c r="T277" s="243"/>
      <c r="U277" s="243"/>
      <c r="V277" s="243"/>
      <c r="W277" s="243"/>
    </row>
    <row r="278" spans="11:23" x14ac:dyDescent="0.25">
      <c r="K278" s="243"/>
      <c r="L278" s="243"/>
      <c r="M278" s="243"/>
      <c r="N278" s="243"/>
      <c r="O278" s="243"/>
      <c r="P278" s="243"/>
      <c r="Q278" s="243"/>
      <c r="R278" s="243"/>
      <c r="S278" s="243"/>
      <c r="T278" s="243"/>
      <c r="U278" s="243"/>
      <c r="V278" s="243"/>
      <c r="W278" s="243"/>
    </row>
    <row r="279" spans="11:23" x14ac:dyDescent="0.25">
      <c r="K279" s="243"/>
      <c r="L279" s="243"/>
      <c r="M279" s="243"/>
      <c r="N279" s="243"/>
      <c r="O279" s="243"/>
      <c r="P279" s="243"/>
      <c r="Q279" s="243"/>
      <c r="R279" s="243"/>
      <c r="S279" s="243"/>
      <c r="T279" s="243"/>
      <c r="U279" s="243"/>
      <c r="V279" s="243"/>
      <c r="W279" s="243"/>
    </row>
    <row r="280" spans="11:23" x14ac:dyDescent="0.25">
      <c r="K280" s="243"/>
      <c r="L280" s="243"/>
      <c r="M280" s="243"/>
      <c r="N280" s="243"/>
      <c r="O280" s="243"/>
      <c r="P280" s="243"/>
      <c r="Q280" s="243"/>
      <c r="R280" s="243"/>
      <c r="S280" s="243"/>
      <c r="T280" s="243"/>
      <c r="U280" s="243"/>
      <c r="V280" s="243"/>
      <c r="W280" s="243"/>
    </row>
    <row r="281" spans="11:23" x14ac:dyDescent="0.25">
      <c r="K281" s="243"/>
      <c r="L281" s="243"/>
      <c r="M281" s="243"/>
      <c r="N281" s="243"/>
      <c r="O281" s="243"/>
      <c r="P281" s="243"/>
      <c r="Q281" s="243"/>
      <c r="R281" s="243"/>
      <c r="S281" s="243"/>
      <c r="T281" s="243"/>
      <c r="U281" s="243"/>
      <c r="V281" s="243"/>
      <c r="W281" s="243"/>
    </row>
    <row r="282" spans="11:23" x14ac:dyDescent="0.25">
      <c r="K282" s="243"/>
      <c r="L282" s="243"/>
      <c r="M282" s="243"/>
      <c r="N282" s="243"/>
      <c r="O282" s="243"/>
      <c r="P282" s="243"/>
      <c r="Q282" s="243"/>
      <c r="R282" s="243"/>
      <c r="S282" s="243"/>
      <c r="T282" s="243"/>
      <c r="U282" s="243"/>
      <c r="V282" s="243"/>
      <c r="W282" s="243"/>
    </row>
    <row r="283" spans="11:23" x14ac:dyDescent="0.25">
      <c r="K283" s="243"/>
      <c r="L283" s="243"/>
      <c r="M283" s="243"/>
      <c r="N283" s="243"/>
      <c r="O283" s="243"/>
      <c r="P283" s="243"/>
      <c r="Q283" s="243"/>
      <c r="R283" s="243"/>
      <c r="S283" s="243"/>
      <c r="T283" s="243"/>
      <c r="U283" s="243"/>
      <c r="V283" s="243"/>
      <c r="W283" s="243"/>
    </row>
    <row r="284" spans="11:23" x14ac:dyDescent="0.25">
      <c r="K284" s="243"/>
      <c r="L284" s="243"/>
      <c r="M284" s="243"/>
      <c r="N284" s="243"/>
      <c r="O284" s="243"/>
      <c r="P284" s="243"/>
      <c r="Q284" s="243"/>
      <c r="R284" s="243"/>
      <c r="S284" s="243"/>
      <c r="T284" s="243"/>
      <c r="U284" s="243"/>
      <c r="V284" s="243"/>
      <c r="W284" s="243"/>
    </row>
    <row r="285" spans="11:23" x14ac:dyDescent="0.25">
      <c r="K285" s="243"/>
      <c r="L285" s="243"/>
      <c r="M285" s="243"/>
      <c r="N285" s="243"/>
      <c r="O285" s="243"/>
      <c r="P285" s="243"/>
      <c r="Q285" s="243"/>
      <c r="R285" s="243"/>
      <c r="S285" s="243"/>
      <c r="T285" s="243"/>
      <c r="U285" s="243"/>
      <c r="V285" s="243"/>
      <c r="W285" s="243"/>
    </row>
    <row r="286" spans="11:23" x14ac:dyDescent="0.25">
      <c r="K286" s="243"/>
      <c r="L286" s="243"/>
      <c r="M286" s="243"/>
      <c r="N286" s="243"/>
      <c r="O286" s="243"/>
      <c r="P286" s="243"/>
      <c r="Q286" s="243"/>
      <c r="R286" s="243"/>
      <c r="S286" s="243"/>
      <c r="T286" s="243"/>
      <c r="U286" s="243"/>
      <c r="V286" s="243"/>
      <c r="W286" s="243"/>
    </row>
    <row r="287" spans="11:23" x14ac:dyDescent="0.25">
      <c r="K287" s="243"/>
      <c r="L287" s="243"/>
      <c r="M287" s="243"/>
      <c r="N287" s="243"/>
      <c r="O287" s="243"/>
      <c r="P287" s="243"/>
      <c r="Q287" s="243"/>
      <c r="R287" s="243"/>
      <c r="S287" s="243"/>
      <c r="T287" s="243"/>
      <c r="U287" s="243"/>
      <c r="V287" s="243"/>
      <c r="W287" s="243"/>
    </row>
    <row r="288" spans="11:23" x14ac:dyDescent="0.25">
      <c r="K288" s="243"/>
      <c r="L288" s="243"/>
      <c r="M288" s="243"/>
      <c r="N288" s="243"/>
      <c r="O288" s="243"/>
      <c r="P288" s="243"/>
      <c r="Q288" s="243"/>
      <c r="R288" s="243"/>
      <c r="S288" s="243"/>
      <c r="T288" s="243"/>
      <c r="U288" s="243"/>
      <c r="V288" s="243"/>
      <c r="W288" s="243"/>
    </row>
    <row r="289" spans="11:23" x14ac:dyDescent="0.25">
      <c r="K289" s="243"/>
      <c r="L289" s="243"/>
      <c r="M289" s="243"/>
      <c r="N289" s="243"/>
      <c r="O289" s="243"/>
      <c r="P289" s="243"/>
      <c r="Q289" s="243"/>
      <c r="R289" s="243"/>
      <c r="S289" s="243"/>
      <c r="T289" s="243"/>
      <c r="U289" s="243"/>
      <c r="V289" s="243"/>
      <c r="W289" s="243"/>
    </row>
    <row r="290" spans="11:23" x14ac:dyDescent="0.25">
      <c r="K290" s="243"/>
      <c r="L290" s="243"/>
      <c r="M290" s="243"/>
      <c r="N290" s="243"/>
      <c r="O290" s="243"/>
      <c r="P290" s="243"/>
      <c r="Q290" s="243"/>
      <c r="R290" s="243"/>
      <c r="S290" s="243"/>
      <c r="T290" s="243"/>
      <c r="U290" s="243"/>
      <c r="V290" s="243"/>
      <c r="W290" s="243"/>
    </row>
    <row r="291" spans="11:23" x14ac:dyDescent="0.25">
      <c r="K291" s="243"/>
      <c r="L291" s="243"/>
      <c r="M291" s="243"/>
      <c r="N291" s="243"/>
      <c r="O291" s="243"/>
      <c r="P291" s="243"/>
      <c r="Q291" s="243"/>
      <c r="R291" s="243"/>
      <c r="S291" s="243"/>
      <c r="T291" s="243"/>
      <c r="U291" s="243"/>
      <c r="V291" s="243"/>
      <c r="W291" s="243"/>
    </row>
    <row r="292" spans="11:23" x14ac:dyDescent="0.25">
      <c r="K292" s="243"/>
      <c r="L292" s="243"/>
      <c r="M292" s="243"/>
      <c r="N292" s="243"/>
      <c r="O292" s="243"/>
      <c r="P292" s="243"/>
      <c r="Q292" s="243"/>
      <c r="R292" s="243"/>
      <c r="S292" s="243"/>
      <c r="T292" s="243"/>
      <c r="U292" s="243"/>
      <c r="V292" s="243"/>
      <c r="W292" s="243"/>
    </row>
    <row r="293" spans="11:23" x14ac:dyDescent="0.25">
      <c r="K293" s="243"/>
      <c r="L293" s="243"/>
      <c r="M293" s="243"/>
      <c r="N293" s="243"/>
      <c r="O293" s="243"/>
      <c r="P293" s="243"/>
      <c r="Q293" s="243"/>
      <c r="R293" s="243"/>
      <c r="S293" s="243"/>
      <c r="T293" s="243"/>
      <c r="U293" s="243"/>
      <c r="V293" s="243"/>
      <c r="W293" s="243"/>
    </row>
    <row r="294" spans="11:23" x14ac:dyDescent="0.25">
      <c r="K294" s="243"/>
      <c r="L294" s="243"/>
      <c r="M294" s="243"/>
      <c r="N294" s="243"/>
      <c r="O294" s="243"/>
      <c r="P294" s="243"/>
      <c r="Q294" s="243"/>
      <c r="R294" s="243"/>
      <c r="S294" s="243"/>
      <c r="T294" s="243"/>
      <c r="U294" s="243"/>
      <c r="V294" s="243"/>
      <c r="W294" s="243"/>
    </row>
    <row r="295" spans="11:23" x14ac:dyDescent="0.25">
      <c r="K295" s="243"/>
      <c r="L295" s="243"/>
      <c r="M295" s="243"/>
      <c r="N295" s="243"/>
      <c r="O295" s="243"/>
      <c r="P295" s="243"/>
      <c r="Q295" s="243"/>
      <c r="R295" s="243"/>
      <c r="S295" s="243"/>
      <c r="T295" s="243"/>
      <c r="U295" s="243"/>
      <c r="V295" s="243"/>
      <c r="W295" s="243"/>
    </row>
    <row r="296" spans="11:23" x14ac:dyDescent="0.25">
      <c r="K296" s="243"/>
      <c r="L296" s="243"/>
      <c r="M296" s="243"/>
      <c r="N296" s="243"/>
      <c r="O296" s="243"/>
      <c r="P296" s="243"/>
      <c r="Q296" s="243"/>
      <c r="R296" s="243"/>
      <c r="S296" s="243"/>
      <c r="T296" s="243"/>
      <c r="U296" s="243"/>
      <c r="V296" s="243"/>
      <c r="W296" s="243"/>
    </row>
    <row r="297" spans="11:23" x14ac:dyDescent="0.25">
      <c r="K297" s="243"/>
      <c r="L297" s="243"/>
      <c r="M297" s="243"/>
      <c r="N297" s="243"/>
      <c r="O297" s="243"/>
      <c r="P297" s="243"/>
      <c r="Q297" s="243"/>
      <c r="R297" s="243"/>
      <c r="S297" s="243"/>
      <c r="T297" s="243"/>
      <c r="U297" s="243"/>
      <c r="V297" s="243"/>
      <c r="W297" s="243"/>
    </row>
    <row r="298" spans="11:23" x14ac:dyDescent="0.25">
      <c r="K298" s="243"/>
      <c r="L298" s="243"/>
      <c r="M298" s="243"/>
      <c r="N298" s="243"/>
      <c r="O298" s="243"/>
      <c r="P298" s="243"/>
      <c r="Q298" s="243"/>
      <c r="R298" s="243"/>
      <c r="S298" s="243"/>
      <c r="T298" s="243"/>
      <c r="U298" s="243"/>
      <c r="V298" s="243"/>
      <c r="W298" s="243"/>
    </row>
    <row r="299" spans="11:23" x14ac:dyDescent="0.25">
      <c r="K299" s="243"/>
      <c r="L299" s="243"/>
      <c r="M299" s="243"/>
      <c r="N299" s="243"/>
      <c r="O299" s="243"/>
      <c r="P299" s="243"/>
      <c r="Q299" s="243"/>
      <c r="R299" s="243"/>
      <c r="S299" s="243"/>
      <c r="T299" s="243"/>
      <c r="U299" s="243"/>
      <c r="V299" s="243"/>
      <c r="W299" s="243"/>
    </row>
    <row r="300" spans="11:23" x14ac:dyDescent="0.25">
      <c r="K300" s="255" t="s">
        <v>242</v>
      </c>
      <c r="L300" s="255" t="s">
        <v>242</v>
      </c>
      <c r="M300" s="255" t="s">
        <v>242</v>
      </c>
      <c r="N300" s="255" t="s">
        <v>242</v>
      </c>
      <c r="O300" s="255" t="s">
        <v>242</v>
      </c>
      <c r="P300" s="255" t="s">
        <v>242</v>
      </c>
      <c r="Q300" s="255" t="s">
        <v>242</v>
      </c>
      <c r="R300" s="255" t="s">
        <v>242</v>
      </c>
      <c r="S300" s="255" t="s">
        <v>242</v>
      </c>
      <c r="T300" s="255" t="s">
        <v>242</v>
      </c>
      <c r="U300" s="255" t="s">
        <v>242</v>
      </c>
      <c r="V300" s="255" t="s">
        <v>242</v>
      </c>
      <c r="W300" s="255" t="s">
        <v>242</v>
      </c>
    </row>
    <row r="301" spans="11:23" x14ac:dyDescent="0.25">
      <c r="K301" s="243"/>
      <c r="L301" s="243"/>
      <c r="M301" s="243"/>
      <c r="N301" s="243"/>
      <c r="O301" s="243"/>
      <c r="P301" s="243"/>
      <c r="Q301" s="243"/>
      <c r="R301" s="243"/>
      <c r="S301" s="243"/>
      <c r="T301" s="243"/>
      <c r="U301" s="243"/>
      <c r="V301" s="243"/>
      <c r="W301" s="243"/>
    </row>
    <row r="302" spans="11:23" x14ac:dyDescent="0.25">
      <c r="K302" s="243"/>
      <c r="L302" s="243"/>
      <c r="M302" s="243"/>
      <c r="N302" s="243"/>
      <c r="O302" s="243"/>
      <c r="P302" s="243"/>
      <c r="Q302" s="243"/>
      <c r="R302" s="243"/>
      <c r="S302" s="243"/>
      <c r="T302" s="243"/>
      <c r="U302" s="243"/>
      <c r="V302" s="243"/>
      <c r="W302" s="243"/>
    </row>
    <row r="303" spans="11:23" x14ac:dyDescent="0.25">
      <c r="K303" s="243"/>
      <c r="L303" s="243"/>
      <c r="M303" s="243"/>
      <c r="N303" s="243"/>
      <c r="O303" s="243"/>
      <c r="P303" s="243"/>
      <c r="Q303" s="243"/>
      <c r="R303" s="243"/>
      <c r="S303" s="243"/>
      <c r="T303" s="243"/>
      <c r="U303" s="243"/>
      <c r="V303" s="243"/>
      <c r="W303" s="243"/>
    </row>
    <row r="304" spans="11:23" x14ac:dyDescent="0.25">
      <c r="K304" s="243"/>
      <c r="L304" s="243"/>
      <c r="M304" s="243"/>
      <c r="N304" s="243"/>
      <c r="O304" s="243"/>
      <c r="P304" s="243"/>
      <c r="Q304" s="243"/>
      <c r="R304" s="243"/>
      <c r="S304" s="243"/>
      <c r="T304" s="243"/>
      <c r="U304" s="243"/>
      <c r="V304" s="243"/>
      <c r="W304" s="243"/>
    </row>
    <row r="305" spans="11:23" x14ac:dyDescent="0.25">
      <c r="K305" s="243"/>
      <c r="L305" s="243"/>
      <c r="M305" s="243"/>
      <c r="N305" s="243"/>
      <c r="O305" s="243"/>
      <c r="P305" s="243"/>
      <c r="Q305" s="243"/>
      <c r="R305" s="243"/>
      <c r="S305" s="243"/>
      <c r="T305" s="243"/>
      <c r="U305" s="243"/>
      <c r="V305" s="243"/>
      <c r="W305" s="243"/>
    </row>
    <row r="306" spans="11:23" x14ac:dyDescent="0.25">
      <c r="K306" s="243"/>
      <c r="L306" s="243"/>
      <c r="M306" s="243"/>
      <c r="N306" s="243"/>
      <c r="O306" s="243"/>
      <c r="P306" s="243"/>
      <c r="Q306" s="243"/>
      <c r="R306" s="243"/>
      <c r="S306" s="243"/>
      <c r="T306" s="243"/>
      <c r="U306" s="243"/>
      <c r="V306" s="243"/>
      <c r="W306" s="243"/>
    </row>
    <row r="307" spans="11:23" x14ac:dyDescent="0.25">
      <c r="K307" s="243"/>
      <c r="L307" s="243"/>
      <c r="M307" s="243"/>
      <c r="N307" s="243"/>
      <c r="O307" s="243"/>
      <c r="P307" s="243"/>
      <c r="Q307" s="243"/>
      <c r="R307" s="243"/>
      <c r="S307" s="243"/>
      <c r="T307" s="243"/>
      <c r="U307" s="243"/>
      <c r="V307" s="243"/>
      <c r="W307" s="243"/>
    </row>
    <row r="308" spans="11:23" x14ac:dyDescent="0.25">
      <c r="K308" s="243"/>
      <c r="L308" s="243"/>
      <c r="M308" s="243"/>
      <c r="N308" s="243"/>
      <c r="O308" s="243"/>
      <c r="P308" s="243"/>
      <c r="Q308" s="243"/>
      <c r="R308" s="243"/>
      <c r="S308" s="243"/>
      <c r="T308" s="243"/>
      <c r="U308" s="243"/>
      <c r="V308" s="243"/>
      <c r="W308" s="243"/>
    </row>
    <row r="309" spans="11:23" x14ac:dyDescent="0.25">
      <c r="K309" s="243"/>
      <c r="L309" s="243"/>
      <c r="M309" s="243"/>
      <c r="N309" s="243"/>
      <c r="O309" s="243"/>
      <c r="P309" s="243"/>
      <c r="Q309" s="243"/>
      <c r="R309" s="243"/>
      <c r="S309" s="243"/>
      <c r="T309" s="243"/>
      <c r="U309" s="243"/>
      <c r="V309" s="243"/>
      <c r="W309" s="243"/>
    </row>
    <row r="310" spans="11:23" x14ac:dyDescent="0.25">
      <c r="K310" s="243"/>
      <c r="L310" s="243"/>
      <c r="M310" s="243"/>
      <c r="N310" s="243"/>
      <c r="O310" s="243"/>
      <c r="P310" s="243"/>
      <c r="Q310" s="243"/>
      <c r="R310" s="243"/>
      <c r="S310" s="243"/>
      <c r="T310" s="243"/>
      <c r="U310" s="243"/>
      <c r="V310" s="243"/>
      <c r="W310" s="243"/>
    </row>
    <row r="311" spans="11:23" x14ac:dyDescent="0.25">
      <c r="K311" s="243"/>
      <c r="L311" s="243"/>
      <c r="M311" s="243"/>
      <c r="N311" s="243"/>
      <c r="O311" s="243"/>
      <c r="P311" s="243"/>
      <c r="Q311" s="243"/>
      <c r="R311" s="243"/>
      <c r="S311" s="243"/>
      <c r="T311" s="243"/>
      <c r="U311" s="243"/>
      <c r="V311" s="243"/>
      <c r="W311" s="243"/>
    </row>
    <row r="312" spans="11:23" x14ac:dyDescent="0.25">
      <c r="K312" s="243"/>
      <c r="L312" s="243"/>
      <c r="M312" s="243"/>
      <c r="N312" s="243"/>
      <c r="O312" s="243"/>
      <c r="P312" s="243"/>
      <c r="Q312" s="243"/>
      <c r="R312" s="243"/>
      <c r="S312" s="243"/>
      <c r="T312" s="243"/>
      <c r="U312" s="243"/>
      <c r="V312" s="243"/>
      <c r="W312" s="243"/>
    </row>
    <row r="313" spans="11:23" x14ac:dyDescent="0.25">
      <c r="K313" s="243"/>
      <c r="L313" s="243"/>
      <c r="M313" s="243"/>
      <c r="N313" s="243"/>
      <c r="O313" s="243"/>
      <c r="P313" s="243"/>
      <c r="Q313" s="243"/>
      <c r="R313" s="243"/>
      <c r="S313" s="243"/>
      <c r="T313" s="243"/>
      <c r="U313" s="243"/>
      <c r="V313" s="243"/>
      <c r="W313" s="243"/>
    </row>
    <row r="314" spans="11:23" x14ac:dyDescent="0.25">
      <c r="K314" s="243"/>
      <c r="L314" s="243"/>
      <c r="M314" s="243"/>
      <c r="N314" s="243"/>
      <c r="O314" s="243"/>
      <c r="P314" s="243"/>
      <c r="Q314" s="243"/>
      <c r="R314" s="243"/>
      <c r="S314" s="243"/>
      <c r="T314" s="243"/>
      <c r="U314" s="243"/>
      <c r="V314" s="243"/>
      <c r="W314" s="243"/>
    </row>
    <row r="315" spans="11:23" x14ac:dyDescent="0.25">
      <c r="K315" s="243"/>
      <c r="L315" s="243"/>
      <c r="M315" s="243"/>
      <c r="N315" s="243"/>
      <c r="O315" s="243"/>
      <c r="P315" s="243"/>
      <c r="Q315" s="243"/>
      <c r="R315" s="243"/>
      <c r="S315" s="243"/>
      <c r="T315" s="243"/>
      <c r="U315" s="243"/>
      <c r="V315" s="243"/>
      <c r="W315" s="243"/>
    </row>
    <row r="316" spans="11:23" x14ac:dyDescent="0.25">
      <c r="K316" s="243"/>
      <c r="L316" s="243"/>
      <c r="M316" s="243"/>
      <c r="N316" s="243"/>
      <c r="O316" s="243"/>
      <c r="P316" s="243"/>
      <c r="Q316" s="243"/>
      <c r="R316" s="243"/>
      <c r="S316" s="243"/>
      <c r="T316" s="243"/>
      <c r="U316" s="243"/>
      <c r="V316" s="243"/>
      <c r="W316" s="243"/>
    </row>
    <row r="317" spans="11:23" x14ac:dyDescent="0.25">
      <c r="K317" s="243"/>
      <c r="L317" s="243"/>
      <c r="M317" s="243"/>
      <c r="N317" s="243"/>
      <c r="O317" s="243"/>
      <c r="P317" s="243"/>
      <c r="Q317" s="243"/>
      <c r="R317" s="243"/>
      <c r="S317" s="243"/>
      <c r="T317" s="243"/>
      <c r="U317" s="243"/>
      <c r="V317" s="243"/>
      <c r="W317" s="243"/>
    </row>
    <row r="318" spans="11:23" x14ac:dyDescent="0.25">
      <c r="K318" s="243"/>
      <c r="L318" s="243"/>
      <c r="M318" s="243"/>
      <c r="N318" s="243"/>
      <c r="O318" s="243"/>
      <c r="P318" s="243"/>
      <c r="Q318" s="243"/>
      <c r="R318" s="243"/>
      <c r="S318" s="243"/>
      <c r="T318" s="243"/>
      <c r="U318" s="243"/>
      <c r="V318" s="243"/>
      <c r="W318" s="243"/>
    </row>
    <row r="319" spans="11:23" x14ac:dyDescent="0.25">
      <c r="K319" s="243"/>
      <c r="L319" s="243"/>
      <c r="M319" s="243"/>
      <c r="N319" s="243"/>
      <c r="O319" s="243"/>
      <c r="P319" s="243"/>
      <c r="Q319" s="243"/>
      <c r="R319" s="243"/>
      <c r="S319" s="243"/>
      <c r="T319" s="243"/>
      <c r="U319" s="243"/>
      <c r="V319" s="243"/>
      <c r="W319" s="243"/>
    </row>
    <row r="320" spans="11:23" x14ac:dyDescent="0.25">
      <c r="K320" s="243"/>
      <c r="L320" s="243"/>
      <c r="M320" s="243"/>
      <c r="N320" s="243"/>
      <c r="O320" s="243"/>
      <c r="P320" s="243"/>
      <c r="Q320" s="243"/>
      <c r="R320" s="243"/>
      <c r="S320" s="243"/>
      <c r="T320" s="243"/>
      <c r="U320" s="243"/>
      <c r="V320" s="243"/>
      <c r="W320" s="243"/>
    </row>
    <row r="321" spans="11:23" x14ac:dyDescent="0.25">
      <c r="K321" s="243"/>
      <c r="L321" s="243"/>
      <c r="M321" s="243"/>
      <c r="N321" s="243"/>
      <c r="O321" s="243"/>
      <c r="P321" s="243"/>
      <c r="Q321" s="243"/>
      <c r="R321" s="243"/>
      <c r="S321" s="243"/>
      <c r="T321" s="243"/>
      <c r="U321" s="243"/>
      <c r="V321" s="243"/>
      <c r="W321" s="243"/>
    </row>
    <row r="322" spans="11:23" x14ac:dyDescent="0.25">
      <c r="K322" s="243"/>
      <c r="L322" s="243"/>
      <c r="M322" s="243"/>
      <c r="N322" s="243"/>
      <c r="O322" s="243"/>
      <c r="P322" s="243"/>
      <c r="Q322" s="243"/>
      <c r="R322" s="243"/>
      <c r="S322" s="243"/>
      <c r="T322" s="243"/>
      <c r="U322" s="243"/>
      <c r="V322" s="243"/>
      <c r="W322" s="243"/>
    </row>
    <row r="323" spans="11:23" x14ac:dyDescent="0.25">
      <c r="K323" s="243"/>
      <c r="L323" s="243"/>
      <c r="M323" s="243"/>
      <c r="N323" s="243"/>
      <c r="O323" s="243"/>
      <c r="P323" s="243"/>
      <c r="Q323" s="243"/>
      <c r="R323" s="243"/>
      <c r="S323" s="243"/>
      <c r="T323" s="243"/>
      <c r="U323" s="243"/>
      <c r="V323" s="243"/>
      <c r="W323" s="243"/>
    </row>
    <row r="324" spans="11:23" x14ac:dyDescent="0.25">
      <c r="K324" s="243"/>
      <c r="L324" s="243"/>
      <c r="M324" s="243"/>
      <c r="N324" s="243"/>
      <c r="O324" s="243"/>
      <c r="P324" s="243"/>
      <c r="Q324" s="243"/>
      <c r="R324" s="243"/>
      <c r="S324" s="243"/>
      <c r="T324" s="243"/>
      <c r="U324" s="243"/>
      <c r="V324" s="243"/>
      <c r="W324" s="243"/>
    </row>
    <row r="325" spans="11:23" x14ac:dyDescent="0.25">
      <c r="K325" s="243"/>
      <c r="L325" s="243"/>
      <c r="M325" s="243"/>
      <c r="N325" s="243"/>
      <c r="O325" s="243"/>
      <c r="P325" s="243"/>
      <c r="Q325" s="243"/>
      <c r="R325" s="243"/>
      <c r="S325" s="243"/>
      <c r="T325" s="243"/>
      <c r="U325" s="243"/>
      <c r="V325" s="243"/>
      <c r="W325" s="243"/>
    </row>
    <row r="326" spans="11:23" x14ac:dyDescent="0.25">
      <c r="K326" s="243"/>
      <c r="L326" s="243"/>
      <c r="M326" s="243"/>
      <c r="N326" s="243"/>
      <c r="O326" s="243"/>
      <c r="P326" s="243"/>
      <c r="Q326" s="243"/>
      <c r="R326" s="243"/>
      <c r="S326" s="243"/>
      <c r="T326" s="243"/>
      <c r="U326" s="243"/>
      <c r="V326" s="243"/>
      <c r="W326" s="243"/>
    </row>
    <row r="327" spans="11:23" x14ac:dyDescent="0.25">
      <c r="K327" s="243"/>
      <c r="L327" s="243"/>
      <c r="M327" s="243"/>
      <c r="N327" s="243"/>
      <c r="O327" s="243"/>
      <c r="P327" s="243"/>
      <c r="Q327" s="243"/>
      <c r="R327" s="243"/>
      <c r="S327" s="243"/>
      <c r="T327" s="243"/>
      <c r="U327" s="243"/>
      <c r="V327" s="243"/>
      <c r="W327" s="243"/>
    </row>
    <row r="328" spans="11:23" x14ac:dyDescent="0.25">
      <c r="K328" s="243"/>
      <c r="L328" s="243"/>
      <c r="M328" s="243"/>
      <c r="N328" s="243"/>
      <c r="O328" s="243"/>
      <c r="P328" s="243"/>
      <c r="Q328" s="243"/>
      <c r="R328" s="243"/>
      <c r="S328" s="243"/>
      <c r="T328" s="243"/>
      <c r="U328" s="243"/>
      <c r="V328" s="243"/>
      <c r="W328" s="243"/>
    </row>
    <row r="329" spans="11:23" x14ac:dyDescent="0.25">
      <c r="K329" s="243"/>
      <c r="L329" s="243"/>
      <c r="M329" s="243"/>
      <c r="N329" s="243"/>
      <c r="O329" s="243"/>
      <c r="P329" s="243"/>
      <c r="Q329" s="243"/>
      <c r="R329" s="243"/>
      <c r="S329" s="243"/>
      <c r="T329" s="243"/>
      <c r="U329" s="243"/>
      <c r="V329" s="243"/>
      <c r="W329" s="243"/>
    </row>
    <row r="330" spans="11:23" x14ac:dyDescent="0.25">
      <c r="K330" s="243"/>
      <c r="L330" s="243"/>
      <c r="M330" s="243"/>
      <c r="N330" s="243"/>
      <c r="O330" s="243"/>
      <c r="P330" s="243"/>
      <c r="Q330" s="243"/>
      <c r="R330" s="243"/>
      <c r="S330" s="243"/>
      <c r="T330" s="243"/>
      <c r="U330" s="243"/>
      <c r="V330" s="243"/>
      <c r="W330" s="243"/>
    </row>
    <row r="331" spans="11:23" x14ac:dyDescent="0.25">
      <c r="K331" s="243"/>
      <c r="L331" s="243"/>
      <c r="M331" s="243"/>
      <c r="N331" s="243"/>
      <c r="O331" s="243"/>
      <c r="P331" s="243"/>
      <c r="Q331" s="243"/>
      <c r="R331" s="243"/>
      <c r="S331" s="243"/>
      <c r="T331" s="243"/>
      <c r="U331" s="243"/>
      <c r="V331" s="243"/>
      <c r="W331" s="243"/>
    </row>
    <row r="332" spans="11:23" x14ac:dyDescent="0.25">
      <c r="K332" s="243"/>
      <c r="L332" s="243"/>
      <c r="M332" s="243"/>
      <c r="N332" s="243"/>
      <c r="O332" s="243"/>
      <c r="P332" s="243"/>
      <c r="Q332" s="243"/>
      <c r="R332" s="243"/>
      <c r="S332" s="243"/>
      <c r="T332" s="243"/>
      <c r="U332" s="243"/>
      <c r="V332" s="243"/>
      <c r="W332" s="243"/>
    </row>
    <row r="333" spans="11:23" x14ac:dyDescent="0.25">
      <c r="K333" s="243"/>
      <c r="L333" s="243"/>
      <c r="M333" s="243"/>
      <c r="N333" s="243"/>
      <c r="O333" s="243"/>
      <c r="P333" s="243"/>
      <c r="Q333" s="243"/>
      <c r="R333" s="243"/>
      <c r="S333" s="243"/>
      <c r="T333" s="243"/>
      <c r="U333" s="243"/>
      <c r="V333" s="243"/>
      <c r="W333" s="243"/>
    </row>
    <row r="334" spans="11:23" x14ac:dyDescent="0.25">
      <c r="K334" s="243"/>
      <c r="L334" s="243"/>
      <c r="M334" s="243"/>
      <c r="N334" s="243"/>
      <c r="O334" s="243"/>
      <c r="P334" s="243"/>
      <c r="Q334" s="243"/>
      <c r="R334" s="243"/>
      <c r="S334" s="243"/>
      <c r="T334" s="243"/>
      <c r="U334" s="243"/>
      <c r="V334" s="243"/>
      <c r="W334" s="243"/>
    </row>
    <row r="335" spans="11:23" x14ac:dyDescent="0.25">
      <c r="K335" s="243"/>
      <c r="L335" s="243"/>
      <c r="M335" s="243"/>
      <c r="N335" s="243"/>
      <c r="O335" s="243"/>
      <c r="P335" s="243"/>
      <c r="Q335" s="243"/>
      <c r="R335" s="243"/>
      <c r="S335" s="243"/>
      <c r="T335" s="243"/>
      <c r="U335" s="243"/>
      <c r="V335" s="243"/>
      <c r="W335" s="243"/>
    </row>
    <row r="336" spans="11:23" x14ac:dyDescent="0.25">
      <c r="K336" s="243"/>
      <c r="L336" s="243"/>
      <c r="M336" s="243"/>
      <c r="N336" s="243"/>
      <c r="O336" s="243"/>
      <c r="P336" s="243"/>
      <c r="Q336" s="243"/>
      <c r="R336" s="243"/>
      <c r="S336" s="243"/>
      <c r="T336" s="243"/>
      <c r="U336" s="243"/>
      <c r="V336" s="243"/>
      <c r="W336" s="243"/>
    </row>
    <row r="337" spans="11:23" x14ac:dyDescent="0.25">
      <c r="K337" s="243"/>
      <c r="L337" s="243"/>
      <c r="M337" s="243"/>
      <c r="N337" s="243"/>
      <c r="O337" s="243"/>
      <c r="P337" s="243"/>
      <c r="Q337" s="243"/>
      <c r="R337" s="243"/>
      <c r="S337" s="243"/>
      <c r="T337" s="243"/>
      <c r="U337" s="243"/>
      <c r="V337" s="243"/>
      <c r="W337" s="243"/>
    </row>
    <row r="338" spans="11:23" x14ac:dyDescent="0.25">
      <c r="K338" s="243"/>
      <c r="L338" s="243"/>
      <c r="M338" s="243"/>
      <c r="N338" s="243"/>
      <c r="O338" s="243"/>
      <c r="P338" s="243"/>
      <c r="Q338" s="243"/>
      <c r="R338" s="243"/>
      <c r="S338" s="243"/>
      <c r="T338" s="243"/>
      <c r="U338" s="243"/>
      <c r="V338" s="243"/>
      <c r="W338" s="243"/>
    </row>
    <row r="339" spans="11:23" x14ac:dyDescent="0.25">
      <c r="K339" s="243"/>
      <c r="L339" s="243"/>
      <c r="M339" s="243"/>
      <c r="N339" s="243"/>
      <c r="O339" s="243"/>
      <c r="P339" s="243"/>
      <c r="Q339" s="243"/>
      <c r="R339" s="243"/>
      <c r="S339" s="243"/>
      <c r="T339" s="243"/>
      <c r="U339" s="243"/>
      <c r="V339" s="243"/>
      <c r="W339" s="243"/>
    </row>
    <row r="340" spans="11:23" x14ac:dyDescent="0.25">
      <c r="K340" s="243"/>
      <c r="L340" s="243"/>
      <c r="M340" s="243"/>
      <c r="N340" s="243"/>
      <c r="O340" s="243"/>
      <c r="P340" s="243"/>
      <c r="Q340" s="243"/>
      <c r="R340" s="243"/>
      <c r="S340" s="243"/>
      <c r="T340" s="243"/>
      <c r="U340" s="243"/>
      <c r="V340" s="243"/>
      <c r="W340" s="243"/>
    </row>
    <row r="341" spans="11:23" x14ac:dyDescent="0.25">
      <c r="K341" s="243"/>
      <c r="L341" s="243"/>
      <c r="M341" s="243"/>
      <c r="N341" s="243"/>
      <c r="O341" s="243"/>
      <c r="P341" s="243"/>
      <c r="Q341" s="243"/>
      <c r="R341" s="243"/>
      <c r="S341" s="243"/>
      <c r="T341" s="243"/>
      <c r="U341" s="243"/>
      <c r="V341" s="243"/>
      <c r="W341" s="243"/>
    </row>
    <row r="342" spans="11:23" x14ac:dyDescent="0.25">
      <c r="K342" s="243"/>
      <c r="L342" s="243"/>
      <c r="M342" s="243"/>
      <c r="N342" s="243"/>
      <c r="O342" s="243"/>
      <c r="P342" s="243"/>
      <c r="Q342" s="243"/>
      <c r="R342" s="243"/>
      <c r="S342" s="243"/>
      <c r="T342" s="243"/>
      <c r="U342" s="243"/>
      <c r="V342" s="243"/>
      <c r="W342" s="243"/>
    </row>
    <row r="343" spans="11:23" x14ac:dyDescent="0.25">
      <c r="K343" s="243"/>
      <c r="L343" s="243"/>
      <c r="M343" s="243"/>
      <c r="N343" s="243"/>
      <c r="O343" s="243"/>
      <c r="P343" s="243"/>
      <c r="Q343" s="243"/>
      <c r="R343" s="243"/>
      <c r="S343" s="243"/>
      <c r="T343" s="243"/>
      <c r="U343" s="243"/>
      <c r="V343" s="243"/>
      <c r="W343" s="243"/>
    </row>
    <row r="344" spans="11:23" x14ac:dyDescent="0.25">
      <c r="K344" s="243"/>
      <c r="L344" s="243"/>
      <c r="M344" s="243"/>
      <c r="N344" s="243"/>
      <c r="O344" s="243"/>
      <c r="P344" s="243"/>
      <c r="Q344" s="243"/>
      <c r="R344" s="243"/>
      <c r="S344" s="243"/>
      <c r="T344" s="243"/>
      <c r="U344" s="243"/>
      <c r="V344" s="243"/>
      <c r="W344" s="243"/>
    </row>
    <row r="345" spans="11:23" x14ac:dyDescent="0.25">
      <c r="K345" s="243"/>
      <c r="L345" s="243"/>
      <c r="M345" s="243"/>
      <c r="N345" s="243"/>
      <c r="O345" s="243"/>
      <c r="P345" s="243"/>
      <c r="Q345" s="243"/>
      <c r="R345" s="243"/>
      <c r="S345" s="243"/>
      <c r="T345" s="243"/>
      <c r="U345" s="243"/>
      <c r="V345" s="243"/>
      <c r="W345" s="243"/>
    </row>
    <row r="346" spans="11:23" x14ac:dyDescent="0.25">
      <c r="K346" s="243"/>
      <c r="L346" s="243"/>
      <c r="M346" s="243"/>
      <c r="N346" s="243"/>
      <c r="O346" s="243"/>
      <c r="P346" s="243"/>
      <c r="Q346" s="243"/>
      <c r="R346" s="243"/>
      <c r="S346" s="243"/>
      <c r="T346" s="243"/>
      <c r="U346" s="243"/>
      <c r="V346" s="243"/>
      <c r="W346" s="243"/>
    </row>
    <row r="347" spans="11:23" x14ac:dyDescent="0.25">
      <c r="K347" s="243"/>
      <c r="L347" s="243"/>
      <c r="M347" s="243"/>
      <c r="N347" s="243"/>
      <c r="O347" s="243"/>
      <c r="P347" s="243"/>
      <c r="Q347" s="243"/>
      <c r="R347" s="243"/>
      <c r="S347" s="243"/>
      <c r="T347" s="243"/>
      <c r="U347" s="243"/>
      <c r="V347" s="243"/>
      <c r="W347" s="243"/>
    </row>
    <row r="348" spans="11:23" x14ac:dyDescent="0.25">
      <c r="K348" s="243"/>
      <c r="L348" s="243"/>
      <c r="M348" s="243"/>
      <c r="N348" s="243"/>
      <c r="O348" s="243"/>
      <c r="P348" s="243"/>
      <c r="Q348" s="243"/>
      <c r="R348" s="243"/>
      <c r="S348" s="243"/>
      <c r="T348" s="243"/>
      <c r="U348" s="243"/>
      <c r="V348" s="243"/>
      <c r="W348" s="243"/>
    </row>
    <row r="349" spans="11:23" x14ac:dyDescent="0.25">
      <c r="K349" s="243"/>
      <c r="L349" s="243"/>
      <c r="M349" s="243"/>
      <c r="N349" s="243"/>
      <c r="O349" s="243"/>
      <c r="P349" s="243"/>
      <c r="Q349" s="243"/>
      <c r="R349" s="243"/>
      <c r="S349" s="243"/>
      <c r="T349" s="243"/>
      <c r="U349" s="243"/>
      <c r="V349" s="243"/>
      <c r="W349" s="243"/>
    </row>
    <row r="350" spans="11:23" x14ac:dyDescent="0.25">
      <c r="K350" s="243"/>
      <c r="L350" s="243"/>
      <c r="M350" s="243"/>
      <c r="N350" s="243"/>
      <c r="O350" s="243"/>
      <c r="P350" s="243"/>
      <c r="Q350" s="243"/>
      <c r="R350" s="243"/>
      <c r="S350" s="243"/>
      <c r="T350" s="243"/>
      <c r="U350" s="243"/>
      <c r="V350" s="243"/>
      <c r="W350" s="243"/>
    </row>
    <row r="351" spans="11:23" x14ac:dyDescent="0.25">
      <c r="K351" s="243"/>
      <c r="L351" s="243"/>
      <c r="M351" s="243"/>
      <c r="N351" s="243"/>
      <c r="O351" s="243"/>
      <c r="P351" s="243"/>
      <c r="Q351" s="243"/>
      <c r="R351" s="243"/>
      <c r="S351" s="243"/>
      <c r="T351" s="243"/>
      <c r="U351" s="243"/>
      <c r="V351" s="243"/>
      <c r="W351" s="243"/>
    </row>
    <row r="352" spans="11:23" x14ac:dyDescent="0.25">
      <c r="K352" s="243"/>
      <c r="L352" s="243"/>
      <c r="M352" s="243"/>
      <c r="N352" s="243"/>
      <c r="O352" s="243"/>
      <c r="P352" s="243"/>
      <c r="Q352" s="243"/>
      <c r="R352" s="243"/>
      <c r="S352" s="243"/>
      <c r="T352" s="243"/>
      <c r="U352" s="243"/>
      <c r="V352" s="243"/>
      <c r="W352" s="243"/>
    </row>
    <row r="353" spans="11:23" x14ac:dyDescent="0.25">
      <c r="K353" s="243"/>
      <c r="L353" s="243"/>
      <c r="M353" s="243"/>
      <c r="N353" s="243"/>
      <c r="O353" s="243"/>
      <c r="P353" s="243"/>
      <c r="Q353" s="243"/>
      <c r="R353" s="243"/>
      <c r="S353" s="243"/>
      <c r="T353" s="243"/>
      <c r="U353" s="243"/>
      <c r="V353" s="243"/>
      <c r="W353" s="243"/>
    </row>
    <row r="354" spans="11:23" x14ac:dyDescent="0.25">
      <c r="K354" s="243"/>
      <c r="L354" s="243"/>
      <c r="M354" s="243"/>
      <c r="N354" s="243"/>
      <c r="O354" s="243"/>
      <c r="P354" s="243"/>
      <c r="Q354" s="243"/>
      <c r="R354" s="243"/>
      <c r="S354" s="243"/>
      <c r="T354" s="243"/>
      <c r="U354" s="243"/>
      <c r="V354" s="243"/>
      <c r="W354" s="243"/>
    </row>
    <row r="355" spans="11:23" x14ac:dyDescent="0.25">
      <c r="K355" s="243"/>
      <c r="L355" s="243"/>
      <c r="M355" s="243"/>
      <c r="N355" s="243"/>
      <c r="O355" s="243"/>
      <c r="P355" s="243"/>
      <c r="Q355" s="243"/>
      <c r="R355" s="243"/>
      <c r="S355" s="243"/>
      <c r="T355" s="243"/>
      <c r="U355" s="243"/>
      <c r="V355" s="243"/>
      <c r="W355" s="243"/>
    </row>
    <row r="356" spans="11:23" x14ac:dyDescent="0.25">
      <c r="K356" s="243"/>
      <c r="L356" s="243"/>
      <c r="M356" s="243"/>
      <c r="N356" s="243"/>
      <c r="O356" s="243"/>
      <c r="P356" s="243"/>
      <c r="Q356" s="243"/>
      <c r="R356" s="243"/>
      <c r="S356" s="243"/>
      <c r="T356" s="243"/>
      <c r="U356" s="243"/>
      <c r="V356" s="243"/>
      <c r="W356" s="243"/>
    </row>
    <row r="357" spans="11:23" x14ac:dyDescent="0.25">
      <c r="K357" s="243"/>
      <c r="L357" s="243"/>
      <c r="M357" s="243"/>
      <c r="N357" s="243"/>
      <c r="O357" s="243"/>
      <c r="P357" s="243"/>
      <c r="Q357" s="243"/>
      <c r="R357" s="243"/>
      <c r="S357" s="243"/>
      <c r="T357" s="243"/>
      <c r="U357" s="243"/>
      <c r="V357" s="243"/>
      <c r="W357" s="243"/>
    </row>
    <row r="358" spans="11:23" x14ac:dyDescent="0.25">
      <c r="K358" s="243"/>
      <c r="L358" s="243"/>
      <c r="M358" s="243"/>
      <c r="N358" s="243"/>
      <c r="O358" s="243"/>
      <c r="P358" s="243"/>
      <c r="Q358" s="243"/>
      <c r="R358" s="243"/>
      <c r="S358" s="243"/>
      <c r="T358" s="243"/>
      <c r="U358" s="243"/>
      <c r="V358" s="243"/>
      <c r="W358" s="243"/>
    </row>
    <row r="359" spans="11:23" x14ac:dyDescent="0.25">
      <c r="K359" s="243"/>
      <c r="L359" s="243"/>
      <c r="M359" s="243"/>
      <c r="N359" s="243"/>
      <c r="O359" s="243"/>
      <c r="P359" s="243"/>
      <c r="Q359" s="243"/>
      <c r="R359" s="243"/>
      <c r="S359" s="243"/>
      <c r="T359" s="243"/>
      <c r="U359" s="243"/>
      <c r="V359" s="243"/>
      <c r="W359" s="243"/>
    </row>
    <row r="360" spans="11:23" x14ac:dyDescent="0.25">
      <c r="K360" s="255" t="s">
        <v>242</v>
      </c>
      <c r="L360" s="255" t="s">
        <v>242</v>
      </c>
      <c r="M360" s="255" t="s">
        <v>242</v>
      </c>
      <c r="N360" s="255" t="s">
        <v>242</v>
      </c>
      <c r="O360" s="255" t="s">
        <v>242</v>
      </c>
      <c r="P360" s="255" t="s">
        <v>242</v>
      </c>
      <c r="Q360" s="255" t="s">
        <v>242</v>
      </c>
      <c r="R360" s="255" t="s">
        <v>242</v>
      </c>
      <c r="S360" s="255" t="s">
        <v>242</v>
      </c>
      <c r="T360" s="255" t="s">
        <v>242</v>
      </c>
      <c r="U360" s="255" t="s">
        <v>242</v>
      </c>
      <c r="V360" s="255" t="s">
        <v>242</v>
      </c>
      <c r="W360" s="255" t="s">
        <v>242</v>
      </c>
    </row>
    <row r="361" spans="11:23" x14ac:dyDescent="0.25">
      <c r="K361" s="243"/>
      <c r="L361" s="243"/>
      <c r="M361" s="243"/>
      <c r="N361" s="243"/>
      <c r="O361" s="243"/>
      <c r="P361" s="243"/>
      <c r="Q361" s="243"/>
      <c r="R361" s="243"/>
      <c r="S361" s="243"/>
      <c r="T361" s="243"/>
      <c r="U361" s="243"/>
      <c r="V361" s="243"/>
      <c r="W361" s="243"/>
    </row>
    <row r="362" spans="11:23" x14ac:dyDescent="0.25">
      <c r="K362" s="243"/>
      <c r="L362" s="243"/>
      <c r="M362" s="243"/>
      <c r="N362" s="243"/>
      <c r="O362" s="243"/>
      <c r="P362" s="243"/>
      <c r="Q362" s="243"/>
      <c r="R362" s="243"/>
      <c r="S362" s="243"/>
      <c r="T362" s="243"/>
      <c r="U362" s="243"/>
      <c r="V362" s="243"/>
      <c r="W362" s="243"/>
    </row>
    <row r="363" spans="11:23" x14ac:dyDescent="0.25">
      <c r="K363" s="243"/>
      <c r="L363" s="243"/>
      <c r="M363" s="243"/>
      <c r="N363" s="243"/>
      <c r="O363" s="243"/>
      <c r="P363" s="243"/>
      <c r="Q363" s="243"/>
      <c r="R363" s="243"/>
      <c r="S363" s="243"/>
      <c r="T363" s="243"/>
      <c r="U363" s="243"/>
      <c r="V363" s="243"/>
      <c r="W363" s="243"/>
    </row>
    <row r="364" spans="11:23" x14ac:dyDescent="0.25">
      <c r="K364" s="243"/>
      <c r="L364" s="243"/>
      <c r="M364" s="243"/>
      <c r="N364" s="243"/>
      <c r="O364" s="243"/>
      <c r="P364" s="243"/>
      <c r="Q364" s="243"/>
      <c r="R364" s="243"/>
      <c r="S364" s="243"/>
      <c r="T364" s="243"/>
      <c r="U364" s="243"/>
      <c r="V364" s="243"/>
      <c r="W364" s="243"/>
    </row>
    <row r="365" spans="11:23" x14ac:dyDescent="0.25">
      <c r="K365" s="243"/>
      <c r="L365" s="243"/>
      <c r="M365" s="243"/>
      <c r="N365" s="243"/>
      <c r="O365" s="243"/>
      <c r="P365" s="243"/>
      <c r="Q365" s="243"/>
      <c r="R365" s="243"/>
      <c r="S365" s="243"/>
      <c r="T365" s="243"/>
      <c r="U365" s="243"/>
      <c r="V365" s="243"/>
      <c r="W365" s="243"/>
    </row>
    <row r="366" spans="11:23" x14ac:dyDescent="0.25">
      <c r="K366" s="243"/>
      <c r="L366" s="243"/>
      <c r="M366" s="243"/>
      <c r="N366" s="243"/>
      <c r="O366" s="243"/>
      <c r="P366" s="243"/>
      <c r="Q366" s="243"/>
      <c r="R366" s="243"/>
      <c r="S366" s="243"/>
      <c r="T366" s="243"/>
      <c r="U366" s="243"/>
      <c r="V366" s="243"/>
      <c r="W366" s="243"/>
    </row>
    <row r="367" spans="11:23" x14ac:dyDescent="0.25">
      <c r="K367" s="243"/>
      <c r="L367" s="243"/>
      <c r="M367" s="243"/>
      <c r="N367" s="243"/>
      <c r="O367" s="243"/>
      <c r="P367" s="243"/>
      <c r="Q367" s="243"/>
      <c r="R367" s="243"/>
      <c r="S367" s="243"/>
      <c r="T367" s="243"/>
      <c r="U367" s="243"/>
      <c r="V367" s="243"/>
      <c r="W367" s="243"/>
    </row>
    <row r="368" spans="11:23" x14ac:dyDescent="0.25">
      <c r="K368" s="243"/>
      <c r="L368" s="243"/>
      <c r="M368" s="243"/>
      <c r="N368" s="243"/>
      <c r="O368" s="243"/>
      <c r="P368" s="243"/>
      <c r="Q368" s="243"/>
      <c r="R368" s="243"/>
      <c r="S368" s="243"/>
      <c r="T368" s="243"/>
      <c r="U368" s="243"/>
      <c r="V368" s="243"/>
      <c r="W368" s="243"/>
    </row>
    <row r="369" spans="11:23" x14ac:dyDescent="0.25">
      <c r="K369" s="243"/>
      <c r="L369" s="243"/>
      <c r="M369" s="243"/>
      <c r="N369" s="243"/>
      <c r="O369" s="243"/>
      <c r="P369" s="243"/>
      <c r="Q369" s="243"/>
      <c r="R369" s="243"/>
      <c r="S369" s="243"/>
      <c r="T369" s="243"/>
      <c r="U369" s="243"/>
      <c r="V369" s="243"/>
      <c r="W369" s="243"/>
    </row>
    <row r="370" spans="11:23" x14ac:dyDescent="0.25">
      <c r="K370" s="243"/>
      <c r="L370" s="243"/>
      <c r="M370" s="243"/>
      <c r="N370" s="243"/>
      <c r="O370" s="243"/>
      <c r="P370" s="243"/>
      <c r="Q370" s="243"/>
      <c r="R370" s="243"/>
      <c r="S370" s="243"/>
      <c r="T370" s="243"/>
      <c r="U370" s="243"/>
      <c r="V370" s="243"/>
      <c r="W370" s="243"/>
    </row>
    <row r="371" spans="11:23" x14ac:dyDescent="0.25">
      <c r="K371" s="243"/>
      <c r="L371" s="243"/>
      <c r="M371" s="243"/>
      <c r="N371" s="243"/>
      <c r="O371" s="243"/>
      <c r="P371" s="243"/>
      <c r="Q371" s="243"/>
      <c r="R371" s="243"/>
      <c r="S371" s="243"/>
      <c r="T371" s="243"/>
      <c r="U371" s="243"/>
      <c r="V371" s="243"/>
      <c r="W371" s="243"/>
    </row>
    <row r="372" spans="11:23" x14ac:dyDescent="0.25">
      <c r="K372" s="243"/>
      <c r="L372" s="243"/>
      <c r="M372" s="243"/>
      <c r="N372" s="243"/>
      <c r="O372" s="243"/>
      <c r="P372" s="243"/>
      <c r="Q372" s="243"/>
      <c r="R372" s="243"/>
      <c r="S372" s="243"/>
      <c r="T372" s="243"/>
      <c r="U372" s="243"/>
      <c r="V372" s="243"/>
      <c r="W372" s="243"/>
    </row>
    <row r="373" spans="11:23" x14ac:dyDescent="0.25">
      <c r="K373" s="243"/>
      <c r="L373" s="243"/>
      <c r="M373" s="243"/>
      <c r="N373" s="243"/>
      <c r="O373" s="243"/>
      <c r="P373" s="243"/>
      <c r="Q373" s="243"/>
      <c r="R373" s="243"/>
      <c r="S373" s="243"/>
      <c r="T373" s="243"/>
      <c r="U373" s="243"/>
      <c r="V373" s="243"/>
      <c r="W373" s="243"/>
    </row>
    <row r="374" spans="11:23" x14ac:dyDescent="0.25">
      <c r="K374" s="243"/>
      <c r="L374" s="243"/>
      <c r="M374" s="243"/>
      <c r="N374" s="243"/>
      <c r="O374" s="243"/>
      <c r="P374" s="243"/>
      <c r="Q374" s="243"/>
      <c r="R374" s="243"/>
      <c r="S374" s="243"/>
      <c r="T374" s="243"/>
      <c r="U374" s="243"/>
      <c r="V374" s="243"/>
      <c r="W374" s="243"/>
    </row>
    <row r="375" spans="11:23" x14ac:dyDescent="0.25">
      <c r="K375" s="243"/>
      <c r="L375" s="243"/>
      <c r="M375" s="243"/>
      <c r="N375" s="243"/>
      <c r="O375" s="243"/>
      <c r="P375" s="243"/>
      <c r="Q375" s="243"/>
      <c r="R375" s="243"/>
      <c r="S375" s="243"/>
      <c r="T375" s="243"/>
      <c r="U375" s="243"/>
      <c r="V375" s="243"/>
      <c r="W375" s="243"/>
    </row>
    <row r="376" spans="11:23" x14ac:dyDescent="0.25">
      <c r="K376" s="243"/>
      <c r="L376" s="243"/>
      <c r="M376" s="243"/>
      <c r="N376" s="243"/>
      <c r="O376" s="243"/>
      <c r="P376" s="243"/>
      <c r="Q376" s="243"/>
      <c r="R376" s="243"/>
      <c r="S376" s="243"/>
      <c r="T376" s="243"/>
      <c r="U376" s="243"/>
      <c r="V376" s="243"/>
      <c r="W376" s="243"/>
    </row>
    <row r="377" spans="11:23" x14ac:dyDescent="0.25">
      <c r="K377" s="243"/>
      <c r="L377" s="243"/>
      <c r="M377" s="243"/>
      <c r="N377" s="243"/>
      <c r="O377" s="243"/>
      <c r="P377" s="243"/>
      <c r="Q377" s="243"/>
      <c r="R377" s="243"/>
      <c r="S377" s="243"/>
      <c r="T377" s="243"/>
      <c r="U377" s="243"/>
      <c r="V377" s="243"/>
      <c r="W377" s="243"/>
    </row>
    <row r="378" spans="11:23" x14ac:dyDescent="0.25">
      <c r="K378" s="243"/>
      <c r="L378" s="243"/>
      <c r="M378" s="243"/>
      <c r="N378" s="243"/>
      <c r="O378" s="243"/>
      <c r="P378" s="243"/>
      <c r="Q378" s="243"/>
      <c r="R378" s="243"/>
      <c r="S378" s="243"/>
      <c r="T378" s="243"/>
      <c r="U378" s="243"/>
      <c r="V378" s="243"/>
      <c r="W378" s="243"/>
    </row>
    <row r="379" spans="11:23" x14ac:dyDescent="0.25">
      <c r="K379" s="243"/>
      <c r="L379" s="243"/>
      <c r="M379" s="243"/>
      <c r="N379" s="243"/>
      <c r="O379" s="243"/>
      <c r="P379" s="243"/>
      <c r="Q379" s="243"/>
      <c r="R379" s="243"/>
      <c r="S379" s="243"/>
      <c r="T379" s="243"/>
      <c r="U379" s="243"/>
      <c r="V379" s="243"/>
      <c r="W379" s="243"/>
    </row>
    <row r="380" spans="11:23" x14ac:dyDescent="0.25">
      <c r="K380" s="243"/>
      <c r="L380" s="243"/>
      <c r="M380" s="243"/>
      <c r="N380" s="243"/>
      <c r="O380" s="243"/>
      <c r="P380" s="243"/>
      <c r="Q380" s="243"/>
      <c r="R380" s="243"/>
      <c r="S380" s="243"/>
      <c r="T380" s="243"/>
      <c r="U380" s="243"/>
      <c r="V380" s="243"/>
      <c r="W380" s="243"/>
    </row>
    <row r="381" spans="11:23" x14ac:dyDescent="0.25">
      <c r="K381" s="243"/>
      <c r="L381" s="243"/>
      <c r="M381" s="243"/>
      <c r="N381" s="243"/>
      <c r="O381" s="243"/>
      <c r="P381" s="243"/>
      <c r="Q381" s="243"/>
      <c r="R381" s="243"/>
      <c r="S381" s="243"/>
      <c r="T381" s="243"/>
      <c r="U381" s="243"/>
      <c r="V381" s="243"/>
      <c r="W381" s="243"/>
    </row>
    <row r="382" spans="11:23" x14ac:dyDescent="0.25">
      <c r="K382" s="243"/>
      <c r="L382" s="243"/>
      <c r="M382" s="243"/>
      <c r="N382" s="243"/>
      <c r="O382" s="243"/>
      <c r="P382" s="243"/>
      <c r="Q382" s="243"/>
      <c r="R382" s="243"/>
      <c r="S382" s="243"/>
      <c r="T382" s="243"/>
      <c r="U382" s="243"/>
      <c r="V382" s="243"/>
      <c r="W382" s="243"/>
    </row>
    <row r="383" spans="11:23" x14ac:dyDescent="0.25">
      <c r="K383" s="243"/>
      <c r="L383" s="243"/>
      <c r="M383" s="243"/>
      <c r="N383" s="243"/>
      <c r="O383" s="243"/>
      <c r="P383" s="243"/>
      <c r="Q383" s="243"/>
      <c r="R383" s="243"/>
      <c r="S383" s="243"/>
      <c r="T383" s="243"/>
      <c r="U383" s="243"/>
      <c r="V383" s="243"/>
      <c r="W383" s="243"/>
    </row>
    <row r="384" spans="11:23" x14ac:dyDescent="0.25">
      <c r="K384" s="243"/>
      <c r="L384" s="243"/>
      <c r="M384" s="243"/>
      <c r="N384" s="243"/>
      <c r="O384" s="243"/>
      <c r="P384" s="243"/>
      <c r="Q384" s="243"/>
      <c r="R384" s="243"/>
      <c r="S384" s="243"/>
      <c r="T384" s="243"/>
      <c r="U384" s="243"/>
      <c r="V384" s="243"/>
      <c r="W384" s="243"/>
    </row>
    <row r="385" spans="11:23" x14ac:dyDescent="0.25">
      <c r="K385" s="243"/>
      <c r="L385" s="243"/>
      <c r="M385" s="243"/>
      <c r="N385" s="243"/>
      <c r="O385" s="243"/>
      <c r="P385" s="243"/>
      <c r="Q385" s="243"/>
      <c r="R385" s="243"/>
      <c r="S385" s="243"/>
      <c r="T385" s="243"/>
      <c r="U385" s="243"/>
      <c r="V385" s="243"/>
      <c r="W385" s="243"/>
    </row>
    <row r="386" spans="11:23" x14ac:dyDescent="0.25">
      <c r="K386" s="243"/>
      <c r="L386" s="243"/>
      <c r="M386" s="243"/>
      <c r="N386" s="243"/>
      <c r="O386" s="243"/>
      <c r="P386" s="243"/>
      <c r="Q386" s="243"/>
      <c r="R386" s="243"/>
      <c r="S386" s="243"/>
      <c r="T386" s="243"/>
      <c r="U386" s="243"/>
      <c r="V386" s="243"/>
      <c r="W386" s="243"/>
    </row>
    <row r="387" spans="11:23" x14ac:dyDescent="0.25">
      <c r="K387" s="243"/>
      <c r="L387" s="243"/>
      <c r="M387" s="243"/>
      <c r="N387" s="243"/>
      <c r="O387" s="243"/>
      <c r="P387" s="243"/>
      <c r="Q387" s="243"/>
      <c r="R387" s="243"/>
      <c r="S387" s="243"/>
      <c r="T387" s="243"/>
      <c r="U387" s="243"/>
      <c r="V387" s="243"/>
      <c r="W387" s="243"/>
    </row>
    <row r="388" spans="11:23" x14ac:dyDescent="0.25">
      <c r="K388" s="243"/>
      <c r="L388" s="243"/>
      <c r="M388" s="243"/>
      <c r="N388" s="243"/>
      <c r="O388" s="243"/>
      <c r="P388" s="243"/>
      <c r="Q388" s="243"/>
      <c r="R388" s="243"/>
      <c r="S388" s="243"/>
      <c r="T388" s="243"/>
      <c r="U388" s="243"/>
      <c r="V388" s="243"/>
      <c r="W388" s="243"/>
    </row>
    <row r="389" spans="11:23" x14ac:dyDescent="0.25">
      <c r="K389" s="243"/>
      <c r="L389" s="243"/>
      <c r="M389" s="243"/>
      <c r="N389" s="243"/>
      <c r="O389" s="243"/>
      <c r="P389" s="243"/>
      <c r="Q389" s="243"/>
      <c r="R389" s="243"/>
      <c r="S389" s="243"/>
      <c r="T389" s="243"/>
      <c r="U389" s="243"/>
      <c r="V389" s="243"/>
      <c r="W389" s="243"/>
    </row>
    <row r="390" spans="11:23" x14ac:dyDescent="0.25">
      <c r="K390" s="243"/>
      <c r="L390" s="243"/>
      <c r="M390" s="243"/>
      <c r="N390" s="243"/>
      <c r="O390" s="243"/>
      <c r="P390" s="243"/>
      <c r="Q390" s="243"/>
      <c r="R390" s="243"/>
      <c r="S390" s="243"/>
      <c r="T390" s="243"/>
      <c r="U390" s="243"/>
      <c r="V390" s="243"/>
      <c r="W390" s="243"/>
    </row>
    <row r="391" spans="11:23" x14ac:dyDescent="0.25">
      <c r="K391" s="243"/>
      <c r="L391" s="243"/>
      <c r="M391" s="243"/>
      <c r="N391" s="243"/>
      <c r="O391" s="243"/>
      <c r="P391" s="243"/>
      <c r="Q391" s="243"/>
      <c r="R391" s="243"/>
      <c r="S391" s="243"/>
      <c r="T391" s="243"/>
      <c r="U391" s="243"/>
      <c r="V391" s="243"/>
      <c r="W391" s="243"/>
    </row>
    <row r="392" spans="11:23" x14ac:dyDescent="0.25">
      <c r="K392" s="243"/>
      <c r="L392" s="243"/>
      <c r="M392" s="243"/>
      <c r="N392" s="243"/>
      <c r="O392" s="243"/>
      <c r="P392" s="243"/>
      <c r="Q392" s="243"/>
      <c r="R392" s="243"/>
      <c r="S392" s="243"/>
      <c r="T392" s="243"/>
      <c r="U392" s="243"/>
      <c r="V392" s="243"/>
      <c r="W392" s="243"/>
    </row>
    <row r="393" spans="11:23" x14ac:dyDescent="0.25">
      <c r="K393" s="243"/>
      <c r="L393" s="243"/>
      <c r="M393" s="243"/>
      <c r="N393" s="243"/>
      <c r="O393" s="243"/>
      <c r="P393" s="243"/>
      <c r="Q393" s="243"/>
      <c r="R393" s="243"/>
      <c r="S393" s="243"/>
      <c r="T393" s="243"/>
      <c r="U393" s="243"/>
      <c r="V393" s="243"/>
      <c r="W393" s="243"/>
    </row>
    <row r="394" spans="11:23" x14ac:dyDescent="0.25">
      <c r="K394" s="243"/>
      <c r="L394" s="243"/>
      <c r="M394" s="243"/>
      <c r="N394" s="243"/>
      <c r="O394" s="243"/>
      <c r="P394" s="243"/>
      <c r="Q394" s="243"/>
      <c r="R394" s="243"/>
      <c r="S394" s="243"/>
      <c r="T394" s="243"/>
      <c r="U394" s="243"/>
      <c r="V394" s="243"/>
      <c r="W394" s="243"/>
    </row>
    <row r="395" spans="11:23" x14ac:dyDescent="0.25">
      <c r="K395" s="243"/>
      <c r="L395" s="243"/>
      <c r="M395" s="243"/>
      <c r="N395" s="243"/>
      <c r="O395" s="243"/>
      <c r="P395" s="243"/>
      <c r="Q395" s="243"/>
      <c r="R395" s="243"/>
      <c r="S395" s="243"/>
      <c r="T395" s="243"/>
      <c r="U395" s="243"/>
      <c r="V395" s="243"/>
      <c r="W395" s="243"/>
    </row>
    <row r="396" spans="11:23" x14ac:dyDescent="0.25">
      <c r="K396" s="243"/>
      <c r="L396" s="243"/>
      <c r="M396" s="243"/>
      <c r="N396" s="243"/>
      <c r="O396" s="243"/>
      <c r="P396" s="243"/>
      <c r="Q396" s="243"/>
      <c r="R396" s="243"/>
      <c r="S396" s="243"/>
      <c r="T396" s="243"/>
      <c r="U396" s="243"/>
      <c r="V396" s="243"/>
      <c r="W396" s="243"/>
    </row>
    <row r="397" spans="11:23" x14ac:dyDescent="0.25">
      <c r="K397" s="243"/>
      <c r="L397" s="243"/>
      <c r="M397" s="243"/>
      <c r="N397" s="243"/>
      <c r="O397" s="243"/>
      <c r="P397" s="243"/>
      <c r="Q397" s="243"/>
      <c r="R397" s="243"/>
      <c r="S397" s="243"/>
      <c r="T397" s="243"/>
      <c r="U397" s="243"/>
      <c r="V397" s="243"/>
      <c r="W397" s="243"/>
    </row>
    <row r="398" spans="11:23" x14ac:dyDescent="0.25">
      <c r="K398" s="243"/>
      <c r="L398" s="243"/>
      <c r="M398" s="243"/>
      <c r="N398" s="243"/>
      <c r="O398" s="243"/>
      <c r="P398" s="243"/>
      <c r="Q398" s="243"/>
      <c r="R398" s="243"/>
      <c r="S398" s="243"/>
      <c r="T398" s="243"/>
      <c r="U398" s="243"/>
      <c r="V398" s="243"/>
      <c r="W398" s="243"/>
    </row>
    <row r="399" spans="11:23" x14ac:dyDescent="0.25">
      <c r="K399" s="243"/>
      <c r="L399" s="243"/>
      <c r="M399" s="243"/>
      <c r="N399" s="243"/>
      <c r="O399" s="243"/>
      <c r="P399" s="243"/>
      <c r="Q399" s="243"/>
      <c r="R399" s="243"/>
      <c r="S399" s="243"/>
      <c r="T399" s="243"/>
      <c r="U399" s="243"/>
      <c r="V399" s="243"/>
      <c r="W399" s="243"/>
    </row>
    <row r="400" spans="11:23" x14ac:dyDescent="0.25">
      <c r="K400" s="243"/>
      <c r="L400" s="243"/>
      <c r="M400" s="243"/>
      <c r="N400" s="243"/>
      <c r="O400" s="243"/>
      <c r="P400" s="243"/>
      <c r="Q400" s="243"/>
      <c r="R400" s="243"/>
      <c r="S400" s="243"/>
      <c r="T400" s="243"/>
      <c r="U400" s="243"/>
      <c r="V400" s="243"/>
      <c r="W400" s="243"/>
    </row>
    <row r="401" spans="11:23" x14ac:dyDescent="0.25">
      <c r="K401" s="243"/>
      <c r="L401" s="243"/>
      <c r="M401" s="243"/>
      <c r="N401" s="243"/>
      <c r="O401" s="243"/>
      <c r="P401" s="243"/>
      <c r="Q401" s="243"/>
      <c r="R401" s="243"/>
      <c r="S401" s="243"/>
      <c r="T401" s="243"/>
      <c r="U401" s="243"/>
      <c r="V401" s="243"/>
      <c r="W401" s="243"/>
    </row>
    <row r="402" spans="11:23" x14ac:dyDescent="0.25">
      <c r="K402" s="243"/>
      <c r="L402" s="243"/>
      <c r="M402" s="243"/>
      <c r="N402" s="243"/>
      <c r="O402" s="243"/>
      <c r="P402" s="243"/>
      <c r="Q402" s="243"/>
      <c r="R402" s="243"/>
      <c r="S402" s="243"/>
      <c r="T402" s="243"/>
      <c r="U402" s="243"/>
      <c r="V402" s="243"/>
      <c r="W402" s="243"/>
    </row>
    <row r="403" spans="11:23" x14ac:dyDescent="0.25">
      <c r="K403" s="243"/>
      <c r="L403" s="243"/>
      <c r="M403" s="243"/>
      <c r="N403" s="243"/>
      <c r="O403" s="243"/>
      <c r="P403" s="243"/>
      <c r="Q403" s="243"/>
      <c r="R403" s="243"/>
      <c r="S403" s="243"/>
      <c r="T403" s="243"/>
      <c r="U403" s="243"/>
      <c r="V403" s="243"/>
      <c r="W403" s="243"/>
    </row>
    <row r="404" spans="11:23" x14ac:dyDescent="0.25">
      <c r="K404" s="243"/>
      <c r="L404" s="243"/>
      <c r="M404" s="243"/>
      <c r="N404" s="243"/>
      <c r="O404" s="243"/>
      <c r="P404" s="243"/>
      <c r="Q404" s="243"/>
      <c r="R404" s="243"/>
      <c r="S404" s="243"/>
      <c r="T404" s="243"/>
      <c r="U404" s="243"/>
      <c r="V404" s="243"/>
      <c r="W404" s="243"/>
    </row>
    <row r="405" spans="11:23" x14ac:dyDescent="0.25">
      <c r="K405" s="243"/>
      <c r="L405" s="243"/>
      <c r="M405" s="243"/>
      <c r="N405" s="243"/>
      <c r="O405" s="243"/>
      <c r="P405" s="243"/>
      <c r="Q405" s="243"/>
      <c r="R405" s="243"/>
      <c r="S405" s="243"/>
      <c r="T405" s="243"/>
      <c r="U405" s="243"/>
      <c r="V405" s="243"/>
      <c r="W405" s="243"/>
    </row>
    <row r="406" spans="11:23" x14ac:dyDescent="0.25">
      <c r="K406" s="243"/>
      <c r="L406" s="243"/>
      <c r="M406" s="243"/>
      <c r="N406" s="243"/>
      <c r="O406" s="243"/>
      <c r="P406" s="243"/>
      <c r="Q406" s="243"/>
      <c r="R406" s="243"/>
      <c r="S406" s="243"/>
      <c r="T406" s="243"/>
      <c r="U406" s="243"/>
      <c r="V406" s="243"/>
      <c r="W406" s="243"/>
    </row>
    <row r="407" spans="11:23" x14ac:dyDescent="0.25">
      <c r="K407" s="243"/>
      <c r="L407" s="243"/>
      <c r="M407" s="243"/>
      <c r="N407" s="243"/>
      <c r="O407" s="243"/>
      <c r="P407" s="243"/>
      <c r="Q407" s="243"/>
      <c r="R407" s="243"/>
      <c r="S407" s="243"/>
      <c r="T407" s="243"/>
      <c r="U407" s="243"/>
      <c r="V407" s="243"/>
      <c r="W407" s="243"/>
    </row>
    <row r="408" spans="11:23" x14ac:dyDescent="0.25">
      <c r="K408" s="243"/>
      <c r="L408" s="243"/>
      <c r="M408" s="243"/>
      <c r="N408" s="243"/>
      <c r="O408" s="243"/>
      <c r="P408" s="243"/>
      <c r="Q408" s="243"/>
      <c r="R408" s="243"/>
      <c r="S408" s="243"/>
      <c r="T408" s="243"/>
      <c r="U408" s="243"/>
      <c r="V408" s="243"/>
      <c r="W408" s="243"/>
    </row>
    <row r="409" spans="11:23" x14ac:dyDescent="0.25">
      <c r="K409" s="243"/>
      <c r="L409" s="243"/>
      <c r="M409" s="243"/>
      <c r="N409" s="243"/>
      <c r="O409" s="243"/>
      <c r="P409" s="243"/>
      <c r="Q409" s="243"/>
      <c r="R409" s="243"/>
      <c r="S409" s="243"/>
      <c r="T409" s="243"/>
      <c r="U409" s="243"/>
      <c r="V409" s="243"/>
      <c r="W409" s="243"/>
    </row>
    <row r="410" spans="11:23" x14ac:dyDescent="0.25">
      <c r="K410" s="243"/>
      <c r="L410" s="243"/>
      <c r="M410" s="243"/>
      <c r="N410" s="243"/>
      <c r="O410" s="243"/>
      <c r="P410" s="243"/>
      <c r="Q410" s="243"/>
      <c r="R410" s="243"/>
      <c r="S410" s="243"/>
      <c r="T410" s="243"/>
      <c r="U410" s="243"/>
      <c r="V410" s="243"/>
      <c r="W410" s="243"/>
    </row>
    <row r="411" spans="11:23" x14ac:dyDescent="0.25">
      <c r="K411" s="243"/>
      <c r="L411" s="243"/>
      <c r="M411" s="243"/>
      <c r="N411" s="243"/>
      <c r="O411" s="243"/>
      <c r="P411" s="243"/>
      <c r="Q411" s="243"/>
      <c r="R411" s="243"/>
      <c r="S411" s="243"/>
      <c r="T411" s="243"/>
      <c r="U411" s="243"/>
      <c r="V411" s="243"/>
      <c r="W411" s="243"/>
    </row>
    <row r="412" spans="11:23" x14ac:dyDescent="0.25">
      <c r="K412" s="243"/>
      <c r="L412" s="243"/>
      <c r="M412" s="243"/>
      <c r="N412" s="243"/>
      <c r="O412" s="243"/>
      <c r="P412" s="243"/>
      <c r="Q412" s="243"/>
      <c r="R412" s="243"/>
      <c r="S412" s="243"/>
      <c r="T412" s="243"/>
      <c r="U412" s="243"/>
      <c r="V412" s="243"/>
      <c r="W412" s="243"/>
    </row>
    <row r="413" spans="11:23" x14ac:dyDescent="0.25">
      <c r="K413" s="243"/>
      <c r="L413" s="243"/>
      <c r="M413" s="243"/>
      <c r="N413" s="243"/>
      <c r="O413" s="243"/>
      <c r="P413" s="243"/>
      <c r="Q413" s="243"/>
      <c r="R413" s="243"/>
      <c r="S413" s="243"/>
      <c r="T413" s="243"/>
      <c r="U413" s="243"/>
      <c r="V413" s="243"/>
      <c r="W413" s="243"/>
    </row>
    <row r="414" spans="11:23" x14ac:dyDescent="0.25">
      <c r="K414" s="243"/>
      <c r="L414" s="243"/>
      <c r="M414" s="243"/>
      <c r="N414" s="243"/>
      <c r="O414" s="243"/>
      <c r="P414" s="243"/>
      <c r="Q414" s="243"/>
      <c r="R414" s="243"/>
      <c r="S414" s="243"/>
      <c r="T414" s="243"/>
      <c r="U414" s="243"/>
      <c r="V414" s="243"/>
      <c r="W414" s="243"/>
    </row>
    <row r="415" spans="11:23" x14ac:dyDescent="0.25">
      <c r="K415" s="243"/>
      <c r="L415" s="243"/>
      <c r="M415" s="243"/>
      <c r="N415" s="243"/>
      <c r="O415" s="243"/>
      <c r="P415" s="243"/>
      <c r="Q415" s="243"/>
      <c r="R415" s="243"/>
      <c r="S415" s="243"/>
      <c r="T415" s="243"/>
      <c r="U415" s="243"/>
      <c r="V415" s="243"/>
      <c r="W415" s="243"/>
    </row>
    <row r="416" spans="11:23" x14ac:dyDescent="0.25">
      <c r="K416" s="243"/>
      <c r="L416" s="243"/>
      <c r="M416" s="243"/>
      <c r="N416" s="243"/>
      <c r="O416" s="243"/>
      <c r="P416" s="243"/>
      <c r="Q416" s="243"/>
      <c r="R416" s="243"/>
      <c r="S416" s="243"/>
      <c r="T416" s="243"/>
      <c r="U416" s="243"/>
      <c r="V416" s="243"/>
      <c r="W416" s="243"/>
    </row>
    <row r="417" spans="11:23" x14ac:dyDescent="0.25">
      <c r="K417" s="243"/>
      <c r="L417" s="243"/>
      <c r="M417" s="243"/>
      <c r="N417" s="243"/>
      <c r="O417" s="243"/>
      <c r="P417" s="243"/>
      <c r="Q417" s="243"/>
      <c r="R417" s="243"/>
      <c r="S417" s="243"/>
      <c r="T417" s="243"/>
      <c r="U417" s="243"/>
      <c r="V417" s="243"/>
      <c r="W417" s="243"/>
    </row>
    <row r="418" spans="11:23" x14ac:dyDescent="0.25">
      <c r="K418" s="243"/>
      <c r="L418" s="243"/>
      <c r="M418" s="243"/>
      <c r="N418" s="243"/>
      <c r="O418" s="243"/>
      <c r="P418" s="243"/>
      <c r="Q418" s="243"/>
      <c r="R418" s="243"/>
      <c r="S418" s="243"/>
      <c r="T418" s="243"/>
      <c r="U418" s="243"/>
      <c r="V418" s="243"/>
      <c r="W418" s="243"/>
    </row>
    <row r="419" spans="11:23" x14ac:dyDescent="0.25">
      <c r="K419" s="243"/>
      <c r="L419" s="243"/>
      <c r="M419" s="243"/>
      <c r="N419" s="243"/>
      <c r="O419" s="243"/>
      <c r="P419" s="243"/>
      <c r="Q419" s="243"/>
      <c r="R419" s="243"/>
      <c r="S419" s="243"/>
      <c r="T419" s="243"/>
      <c r="U419" s="243"/>
      <c r="V419" s="243"/>
      <c r="W419" s="243"/>
    </row>
    <row r="420" spans="11:23" x14ac:dyDescent="0.25">
      <c r="K420" s="255" t="s">
        <v>242</v>
      </c>
      <c r="L420" s="255" t="s">
        <v>242</v>
      </c>
      <c r="M420" s="255" t="s">
        <v>242</v>
      </c>
      <c r="N420" s="255" t="s">
        <v>242</v>
      </c>
      <c r="O420" s="255" t="s">
        <v>242</v>
      </c>
      <c r="P420" s="255" t="s">
        <v>242</v>
      </c>
      <c r="Q420" s="255" t="s">
        <v>242</v>
      </c>
      <c r="R420" s="255" t="s">
        <v>242</v>
      </c>
      <c r="S420" s="255" t="s">
        <v>242</v>
      </c>
      <c r="T420" s="255" t="s">
        <v>242</v>
      </c>
      <c r="U420" s="255" t="s">
        <v>242</v>
      </c>
      <c r="V420" s="255" t="s">
        <v>242</v>
      </c>
      <c r="W420" s="255" t="s">
        <v>242</v>
      </c>
    </row>
    <row r="421" spans="11:23" x14ac:dyDescent="0.25">
      <c r="K421" s="243"/>
      <c r="L421" s="243"/>
      <c r="M421" s="243"/>
      <c r="N421" s="243"/>
      <c r="O421" s="243"/>
      <c r="P421" s="243"/>
      <c r="Q421" s="243"/>
      <c r="R421" s="243"/>
      <c r="S421" s="243"/>
      <c r="T421" s="243"/>
      <c r="U421" s="243"/>
      <c r="V421" s="243"/>
      <c r="W421" s="243"/>
    </row>
    <row r="422" spans="11:23" x14ac:dyDescent="0.25">
      <c r="K422" s="243"/>
      <c r="L422" s="243"/>
      <c r="M422" s="243"/>
      <c r="N422" s="243"/>
      <c r="O422" s="243"/>
      <c r="P422" s="243"/>
      <c r="Q422" s="243"/>
      <c r="R422" s="243"/>
      <c r="S422" s="243"/>
      <c r="T422" s="243"/>
      <c r="U422" s="243"/>
      <c r="V422" s="243"/>
      <c r="W422" s="243"/>
    </row>
    <row r="423" spans="11:23" x14ac:dyDescent="0.25">
      <c r="K423" s="243"/>
      <c r="L423" s="243"/>
      <c r="M423" s="243"/>
      <c r="N423" s="243"/>
      <c r="O423" s="243"/>
      <c r="P423" s="243"/>
      <c r="Q423" s="243"/>
      <c r="R423" s="243"/>
      <c r="S423" s="243"/>
      <c r="T423" s="243"/>
      <c r="U423" s="243"/>
      <c r="V423" s="243"/>
      <c r="W423" s="243"/>
    </row>
    <row r="424" spans="11:23" x14ac:dyDescent="0.25">
      <c r="K424" s="243"/>
      <c r="L424" s="243"/>
      <c r="M424" s="243"/>
      <c r="N424" s="243"/>
      <c r="O424" s="243"/>
      <c r="P424" s="243"/>
      <c r="Q424" s="243"/>
      <c r="R424" s="243"/>
      <c r="S424" s="243"/>
      <c r="T424" s="243"/>
      <c r="U424" s="243"/>
      <c r="V424" s="243"/>
      <c r="W424" s="243"/>
    </row>
    <row r="425" spans="11:23" x14ac:dyDescent="0.25">
      <c r="K425" s="243"/>
      <c r="L425" s="243"/>
      <c r="M425" s="243"/>
      <c r="N425" s="243"/>
      <c r="O425" s="243"/>
      <c r="P425" s="243"/>
      <c r="Q425" s="243"/>
      <c r="R425" s="243"/>
      <c r="S425" s="243"/>
      <c r="T425" s="243"/>
      <c r="U425" s="243"/>
      <c r="V425" s="243"/>
      <c r="W425" s="243"/>
    </row>
    <row r="426" spans="11:23" x14ac:dyDescent="0.25">
      <c r="K426" s="243"/>
      <c r="L426" s="243"/>
      <c r="M426" s="243"/>
      <c r="N426" s="243"/>
      <c r="O426" s="243"/>
      <c r="P426" s="243"/>
      <c r="Q426" s="243"/>
      <c r="R426" s="243"/>
      <c r="S426" s="243"/>
      <c r="T426" s="243"/>
      <c r="U426" s="243"/>
      <c r="V426" s="243"/>
      <c r="W426" s="243"/>
    </row>
    <row r="427" spans="11:23" x14ac:dyDescent="0.25">
      <c r="K427" s="243"/>
      <c r="L427" s="243"/>
      <c r="M427" s="243"/>
      <c r="N427" s="243"/>
      <c r="O427" s="243"/>
      <c r="P427" s="243"/>
      <c r="Q427" s="243"/>
      <c r="R427" s="243"/>
      <c r="S427" s="243"/>
      <c r="T427" s="243"/>
      <c r="U427" s="243"/>
      <c r="V427" s="243"/>
      <c r="W427" s="243"/>
    </row>
    <row r="428" spans="11:23" x14ac:dyDescent="0.25">
      <c r="K428" s="243"/>
      <c r="L428" s="243"/>
      <c r="M428" s="243"/>
      <c r="N428" s="243"/>
      <c r="O428" s="243"/>
      <c r="P428" s="243"/>
      <c r="Q428" s="243"/>
      <c r="R428" s="243"/>
      <c r="S428" s="243"/>
      <c r="T428" s="243"/>
      <c r="U428" s="243"/>
      <c r="V428" s="243"/>
      <c r="W428" s="243"/>
    </row>
    <row r="429" spans="11:23" x14ac:dyDescent="0.25">
      <c r="K429" s="243"/>
      <c r="L429" s="243"/>
      <c r="M429" s="243"/>
      <c r="N429" s="243"/>
      <c r="O429" s="243"/>
      <c r="P429" s="243"/>
      <c r="Q429" s="243"/>
      <c r="R429" s="243"/>
      <c r="S429" s="243"/>
      <c r="T429" s="243"/>
      <c r="U429" s="243"/>
      <c r="V429" s="243"/>
      <c r="W429" s="243"/>
    </row>
    <row r="430" spans="11:23" x14ac:dyDescent="0.25">
      <c r="K430" s="243"/>
      <c r="L430" s="243"/>
      <c r="M430" s="243"/>
      <c r="N430" s="243"/>
      <c r="O430" s="243"/>
      <c r="P430" s="243"/>
      <c r="Q430" s="243"/>
      <c r="R430" s="243"/>
      <c r="S430" s="243"/>
      <c r="T430" s="243"/>
      <c r="U430" s="243"/>
      <c r="V430" s="243"/>
      <c r="W430" s="243"/>
    </row>
    <row r="431" spans="11:23" x14ac:dyDescent="0.25">
      <c r="K431" s="243"/>
      <c r="L431" s="243"/>
      <c r="M431" s="243"/>
      <c r="N431" s="243"/>
      <c r="O431" s="243"/>
      <c r="P431" s="243"/>
      <c r="Q431" s="243"/>
      <c r="R431" s="243"/>
      <c r="S431" s="243"/>
      <c r="T431" s="243"/>
      <c r="U431" s="243"/>
      <c r="V431" s="243"/>
      <c r="W431" s="243"/>
    </row>
    <row r="432" spans="11:23" x14ac:dyDescent="0.25">
      <c r="K432" s="243"/>
      <c r="L432" s="243"/>
      <c r="M432" s="243"/>
      <c r="N432" s="243"/>
      <c r="O432" s="243"/>
      <c r="P432" s="243"/>
      <c r="Q432" s="243"/>
      <c r="R432" s="243"/>
      <c r="S432" s="243"/>
      <c r="T432" s="243"/>
      <c r="U432" s="243"/>
      <c r="V432" s="243"/>
      <c r="W432" s="243"/>
    </row>
    <row r="433" spans="11:23" x14ac:dyDescent="0.25">
      <c r="K433" s="243"/>
      <c r="L433" s="243"/>
      <c r="M433" s="243"/>
      <c r="N433" s="243"/>
      <c r="O433" s="243"/>
      <c r="P433" s="243"/>
      <c r="Q433" s="243"/>
      <c r="R433" s="243"/>
      <c r="S433" s="243"/>
      <c r="T433" s="243"/>
      <c r="U433" s="243"/>
      <c r="V433" s="243"/>
      <c r="W433" s="243"/>
    </row>
    <row r="434" spans="11:23" x14ac:dyDescent="0.25">
      <c r="K434" s="243"/>
      <c r="L434" s="243"/>
      <c r="M434" s="243"/>
      <c r="N434" s="243"/>
      <c r="O434" s="243"/>
      <c r="P434" s="243"/>
      <c r="Q434" s="243"/>
      <c r="R434" s="243"/>
      <c r="S434" s="243"/>
      <c r="T434" s="243"/>
      <c r="U434" s="243"/>
      <c r="V434" s="243"/>
      <c r="W434" s="243"/>
    </row>
    <row r="435" spans="11:23" x14ac:dyDescent="0.25">
      <c r="K435" s="243"/>
      <c r="L435" s="243"/>
      <c r="M435" s="243"/>
      <c r="N435" s="243"/>
      <c r="O435" s="243"/>
      <c r="P435" s="243"/>
      <c r="Q435" s="243"/>
      <c r="R435" s="243"/>
      <c r="S435" s="243"/>
      <c r="T435" s="243"/>
      <c r="U435" s="243"/>
      <c r="V435" s="243"/>
      <c r="W435" s="243"/>
    </row>
    <row r="436" spans="11:23" x14ac:dyDescent="0.25">
      <c r="K436" s="243"/>
      <c r="L436" s="243"/>
      <c r="M436" s="243"/>
      <c r="N436" s="243"/>
      <c r="O436" s="243"/>
      <c r="P436" s="243"/>
      <c r="Q436" s="243"/>
      <c r="R436" s="243"/>
      <c r="S436" s="243"/>
      <c r="T436" s="243"/>
      <c r="U436" s="243"/>
      <c r="V436" s="243"/>
      <c r="W436" s="243"/>
    </row>
    <row r="437" spans="11:23" x14ac:dyDescent="0.25">
      <c r="K437" s="243"/>
      <c r="L437" s="243"/>
      <c r="M437" s="243"/>
      <c r="N437" s="243"/>
      <c r="O437" s="243"/>
      <c r="P437" s="243"/>
      <c r="Q437" s="243"/>
      <c r="R437" s="243"/>
      <c r="S437" s="243"/>
      <c r="T437" s="243"/>
      <c r="U437" s="243"/>
      <c r="V437" s="243"/>
      <c r="W437" s="243"/>
    </row>
    <row r="438" spans="11:23" x14ac:dyDescent="0.25">
      <c r="K438" s="243"/>
      <c r="L438" s="243"/>
      <c r="M438" s="243"/>
      <c r="N438" s="243"/>
      <c r="O438" s="243"/>
      <c r="P438" s="243"/>
      <c r="Q438" s="243"/>
      <c r="R438" s="243"/>
      <c r="S438" s="243"/>
      <c r="T438" s="243"/>
      <c r="U438" s="243"/>
      <c r="V438" s="243"/>
      <c r="W438" s="243"/>
    </row>
    <row r="439" spans="11:23" x14ac:dyDescent="0.25">
      <c r="K439" s="243"/>
      <c r="L439" s="243"/>
      <c r="M439" s="243"/>
      <c r="N439" s="243"/>
      <c r="O439" s="243"/>
      <c r="P439" s="243"/>
      <c r="Q439" s="243"/>
      <c r="R439" s="243"/>
      <c r="S439" s="243"/>
      <c r="T439" s="243"/>
      <c r="U439" s="243"/>
      <c r="V439" s="243"/>
      <c r="W439" s="243"/>
    </row>
    <row r="440" spans="11:23" x14ac:dyDescent="0.25">
      <c r="K440" s="243"/>
      <c r="L440" s="243"/>
      <c r="M440" s="243"/>
      <c r="N440" s="243"/>
      <c r="O440" s="243"/>
      <c r="P440" s="243"/>
      <c r="Q440" s="243"/>
      <c r="R440" s="243"/>
      <c r="S440" s="243"/>
      <c r="T440" s="243"/>
      <c r="U440" s="243"/>
      <c r="V440" s="243"/>
      <c r="W440" s="243"/>
    </row>
    <row r="441" spans="11:23" x14ac:dyDescent="0.25">
      <c r="K441" s="243"/>
      <c r="L441" s="243"/>
      <c r="M441" s="243"/>
      <c r="N441" s="243"/>
      <c r="O441" s="243"/>
      <c r="P441" s="243"/>
      <c r="Q441" s="243"/>
      <c r="R441" s="243"/>
      <c r="S441" s="243"/>
      <c r="T441" s="243"/>
      <c r="U441" s="243"/>
      <c r="V441" s="243"/>
      <c r="W441" s="243"/>
    </row>
    <row r="442" spans="11:23" x14ac:dyDescent="0.25">
      <c r="K442" s="243"/>
      <c r="L442" s="243"/>
      <c r="M442" s="243"/>
      <c r="N442" s="243"/>
      <c r="O442" s="243"/>
      <c r="P442" s="243"/>
      <c r="Q442" s="243"/>
      <c r="R442" s="243"/>
      <c r="S442" s="243"/>
      <c r="T442" s="243"/>
      <c r="U442" s="243"/>
      <c r="V442" s="243"/>
      <c r="W442" s="243"/>
    </row>
    <row r="443" spans="11:23" x14ac:dyDescent="0.25">
      <c r="K443" s="243"/>
      <c r="L443" s="243"/>
      <c r="M443" s="243"/>
      <c r="N443" s="243"/>
      <c r="O443" s="243"/>
      <c r="P443" s="243"/>
      <c r="Q443" s="243"/>
      <c r="R443" s="243"/>
      <c r="S443" s="243"/>
      <c r="T443" s="243"/>
      <c r="U443" s="243"/>
      <c r="V443" s="243"/>
      <c r="W443" s="243"/>
    </row>
    <row r="444" spans="11:23" x14ac:dyDescent="0.25">
      <c r="K444" s="243"/>
      <c r="L444" s="243"/>
      <c r="M444" s="243"/>
      <c r="N444" s="243"/>
      <c r="O444" s="243"/>
      <c r="P444" s="243"/>
      <c r="Q444" s="243"/>
      <c r="R444" s="243"/>
      <c r="S444" s="243"/>
      <c r="T444" s="243"/>
      <c r="U444" s="243"/>
      <c r="V444" s="243"/>
      <c r="W444" s="243"/>
    </row>
    <row r="445" spans="11:23" x14ac:dyDescent="0.25">
      <c r="K445" s="243"/>
      <c r="L445" s="243"/>
      <c r="M445" s="243"/>
      <c r="N445" s="243"/>
      <c r="O445" s="243"/>
      <c r="P445" s="243"/>
      <c r="Q445" s="243"/>
      <c r="R445" s="243"/>
      <c r="S445" s="243"/>
      <c r="T445" s="243"/>
      <c r="U445" s="243"/>
      <c r="V445" s="243"/>
      <c r="W445" s="243"/>
    </row>
    <row r="446" spans="11:23" x14ac:dyDescent="0.25">
      <c r="K446" s="243"/>
      <c r="L446" s="243"/>
      <c r="M446" s="243"/>
      <c r="N446" s="243"/>
      <c r="O446" s="243"/>
      <c r="P446" s="243"/>
      <c r="Q446" s="243"/>
      <c r="R446" s="243"/>
      <c r="S446" s="243"/>
      <c r="T446" s="243"/>
      <c r="U446" s="243"/>
      <c r="V446" s="243"/>
      <c r="W446" s="243"/>
    </row>
    <row r="447" spans="11:23" x14ac:dyDescent="0.25">
      <c r="K447" s="243"/>
      <c r="L447" s="243"/>
      <c r="M447" s="243"/>
      <c r="N447" s="243"/>
      <c r="O447" s="243"/>
      <c r="P447" s="243"/>
      <c r="Q447" s="243"/>
      <c r="R447" s="243"/>
      <c r="S447" s="243"/>
      <c r="T447" s="243"/>
      <c r="U447" s="243"/>
      <c r="V447" s="243"/>
      <c r="W447" s="243"/>
    </row>
    <row r="448" spans="11:23" x14ac:dyDescent="0.25">
      <c r="K448" s="243"/>
      <c r="L448" s="243"/>
      <c r="M448" s="243"/>
      <c r="N448" s="243"/>
      <c r="O448" s="243"/>
      <c r="P448" s="243"/>
      <c r="Q448" s="243"/>
      <c r="R448" s="243"/>
      <c r="S448" s="243"/>
      <c r="T448" s="243"/>
      <c r="U448" s="243"/>
      <c r="V448" s="243"/>
      <c r="W448" s="243"/>
    </row>
    <row r="449" spans="11:23" x14ac:dyDescent="0.25">
      <c r="K449" s="243"/>
      <c r="L449" s="243"/>
      <c r="M449" s="243"/>
      <c r="N449" s="243"/>
      <c r="O449" s="243"/>
      <c r="P449" s="243"/>
      <c r="Q449" s="243"/>
      <c r="R449" s="243"/>
      <c r="S449" s="243"/>
      <c r="T449" s="243"/>
      <c r="U449" s="243"/>
      <c r="V449" s="243"/>
      <c r="W449" s="243"/>
    </row>
    <row r="450" spans="11:23" x14ac:dyDescent="0.25">
      <c r="K450" s="243"/>
      <c r="L450" s="243"/>
      <c r="M450" s="243"/>
      <c r="N450" s="243"/>
      <c r="O450" s="243"/>
      <c r="P450" s="243"/>
      <c r="Q450" s="243"/>
      <c r="R450" s="243"/>
      <c r="S450" s="243"/>
      <c r="T450" s="243"/>
      <c r="U450" s="243"/>
      <c r="V450" s="243"/>
      <c r="W450" s="243"/>
    </row>
    <row r="451" spans="11:23" x14ac:dyDescent="0.25">
      <c r="K451" s="243"/>
      <c r="L451" s="243"/>
      <c r="M451" s="243"/>
      <c r="N451" s="243"/>
      <c r="O451" s="243"/>
      <c r="P451" s="243"/>
      <c r="Q451" s="243"/>
      <c r="R451" s="243"/>
      <c r="S451" s="243"/>
      <c r="T451" s="243"/>
      <c r="U451" s="243"/>
      <c r="V451" s="243"/>
      <c r="W451" s="243"/>
    </row>
    <row r="452" spans="11:23" x14ac:dyDescent="0.25">
      <c r="K452" s="243"/>
      <c r="L452" s="243"/>
      <c r="M452" s="243"/>
      <c r="N452" s="243"/>
      <c r="O452" s="243"/>
      <c r="P452" s="243"/>
      <c r="Q452" s="243"/>
      <c r="R452" s="243"/>
      <c r="S452" s="243"/>
      <c r="T452" s="243"/>
      <c r="U452" s="243"/>
      <c r="V452" s="243"/>
      <c r="W452" s="243"/>
    </row>
    <row r="453" spans="11:23" x14ac:dyDescent="0.25">
      <c r="K453" s="243"/>
      <c r="L453" s="243"/>
      <c r="M453" s="243"/>
      <c r="N453" s="243"/>
      <c r="O453" s="243"/>
      <c r="P453" s="243"/>
      <c r="Q453" s="243"/>
      <c r="R453" s="243"/>
      <c r="S453" s="243"/>
      <c r="T453" s="243"/>
      <c r="U453" s="243"/>
      <c r="V453" s="243"/>
      <c r="W453" s="243"/>
    </row>
    <row r="454" spans="11:23" x14ac:dyDescent="0.25">
      <c r="K454" s="243"/>
      <c r="L454" s="243"/>
      <c r="M454" s="243"/>
      <c r="N454" s="243"/>
      <c r="O454" s="243"/>
      <c r="P454" s="243"/>
      <c r="Q454" s="243"/>
      <c r="R454" s="243"/>
      <c r="S454" s="243"/>
      <c r="T454" s="243"/>
      <c r="U454" s="243"/>
      <c r="V454" s="243"/>
      <c r="W454" s="243"/>
    </row>
    <row r="455" spans="11:23" x14ac:dyDescent="0.25">
      <c r="K455" s="243"/>
      <c r="L455" s="243"/>
      <c r="M455" s="243"/>
      <c r="N455" s="243"/>
      <c r="O455" s="243"/>
      <c r="P455" s="243"/>
      <c r="Q455" s="243"/>
      <c r="R455" s="243"/>
      <c r="S455" s="243"/>
      <c r="T455" s="243"/>
      <c r="U455" s="243"/>
      <c r="V455" s="243"/>
      <c r="W455" s="243"/>
    </row>
    <row r="456" spans="11:23" x14ac:dyDescent="0.25">
      <c r="K456" s="243"/>
      <c r="L456" s="243"/>
      <c r="M456" s="243"/>
      <c r="N456" s="243"/>
      <c r="O456" s="243"/>
      <c r="P456" s="243"/>
      <c r="Q456" s="243"/>
      <c r="R456" s="243"/>
      <c r="S456" s="243"/>
      <c r="T456" s="243"/>
      <c r="U456" s="243"/>
      <c r="V456" s="243"/>
      <c r="W456" s="243"/>
    </row>
    <row r="457" spans="11:23" x14ac:dyDescent="0.25">
      <c r="K457" s="243"/>
      <c r="L457" s="243"/>
      <c r="M457" s="243"/>
      <c r="N457" s="243"/>
      <c r="O457" s="243"/>
      <c r="P457" s="243"/>
      <c r="Q457" s="243"/>
      <c r="R457" s="243"/>
      <c r="S457" s="243"/>
      <c r="T457" s="243"/>
      <c r="U457" s="243"/>
      <c r="V457" s="243"/>
      <c r="W457" s="243"/>
    </row>
    <row r="458" spans="11:23" x14ac:dyDescent="0.25">
      <c r="K458" s="243"/>
      <c r="L458" s="243"/>
      <c r="M458" s="243"/>
      <c r="N458" s="243"/>
      <c r="O458" s="243"/>
      <c r="P458" s="243"/>
      <c r="Q458" s="243"/>
      <c r="R458" s="243"/>
      <c r="S458" s="243"/>
      <c r="T458" s="243"/>
      <c r="U458" s="243"/>
      <c r="V458" s="243"/>
      <c r="W458" s="243"/>
    </row>
    <row r="459" spans="11:23" x14ac:dyDescent="0.25">
      <c r="K459" s="243"/>
      <c r="L459" s="243"/>
      <c r="M459" s="243"/>
      <c r="N459" s="243"/>
      <c r="O459" s="243"/>
      <c r="P459" s="243"/>
      <c r="Q459" s="243"/>
      <c r="R459" s="243"/>
      <c r="S459" s="243"/>
      <c r="T459" s="243"/>
      <c r="U459" s="243"/>
      <c r="V459" s="243"/>
      <c r="W459" s="243"/>
    </row>
    <row r="460" spans="11:23" x14ac:dyDescent="0.25">
      <c r="K460" s="243"/>
      <c r="L460" s="243"/>
      <c r="M460" s="243"/>
      <c r="N460" s="243"/>
      <c r="O460" s="243"/>
      <c r="P460" s="243"/>
      <c r="Q460" s="243"/>
      <c r="R460" s="243"/>
      <c r="S460" s="243"/>
      <c r="T460" s="243"/>
      <c r="U460" s="243"/>
      <c r="V460" s="243"/>
      <c r="W460" s="243"/>
    </row>
    <row r="461" spans="11:23" x14ac:dyDescent="0.25">
      <c r="K461" s="243"/>
      <c r="L461" s="243"/>
      <c r="M461" s="243"/>
      <c r="N461" s="243"/>
      <c r="O461" s="243"/>
      <c r="P461" s="243"/>
      <c r="Q461" s="243"/>
      <c r="R461" s="243"/>
      <c r="S461" s="243"/>
      <c r="T461" s="243"/>
      <c r="U461" s="243"/>
      <c r="V461" s="243"/>
      <c r="W461" s="243"/>
    </row>
    <row r="462" spans="11:23" x14ac:dyDescent="0.25">
      <c r="K462" s="243"/>
      <c r="L462" s="243"/>
      <c r="M462" s="243"/>
      <c r="N462" s="243"/>
      <c r="O462" s="243"/>
      <c r="P462" s="243"/>
      <c r="Q462" s="243"/>
      <c r="R462" s="243"/>
      <c r="S462" s="243"/>
      <c r="T462" s="243"/>
      <c r="U462" s="243"/>
      <c r="V462" s="243"/>
      <c r="W462" s="243"/>
    </row>
    <row r="463" spans="11:23" x14ac:dyDescent="0.25">
      <c r="K463" s="243"/>
      <c r="L463" s="243"/>
      <c r="M463" s="243"/>
      <c r="N463" s="243"/>
      <c r="O463" s="243"/>
      <c r="P463" s="243"/>
      <c r="Q463" s="243"/>
      <c r="R463" s="243"/>
      <c r="S463" s="243"/>
      <c r="T463" s="243"/>
      <c r="U463" s="243"/>
      <c r="V463" s="243"/>
      <c r="W463" s="243"/>
    </row>
    <row r="464" spans="11:23" x14ac:dyDescent="0.25">
      <c r="K464" s="243"/>
      <c r="L464" s="243"/>
      <c r="M464" s="243"/>
      <c r="N464" s="243"/>
      <c r="O464" s="243"/>
      <c r="P464" s="243"/>
      <c r="Q464" s="243"/>
      <c r="R464" s="243"/>
      <c r="S464" s="243"/>
      <c r="T464" s="243"/>
      <c r="U464" s="243"/>
      <c r="V464" s="243"/>
      <c r="W464" s="243"/>
    </row>
    <row r="465" spans="11:23" x14ac:dyDescent="0.25">
      <c r="K465" s="243"/>
      <c r="L465" s="243"/>
      <c r="M465" s="243"/>
      <c r="N465" s="243"/>
      <c r="O465" s="243"/>
      <c r="P465" s="243"/>
      <c r="Q465" s="243"/>
      <c r="R465" s="243"/>
      <c r="S465" s="243"/>
      <c r="T465" s="243"/>
      <c r="U465" s="243"/>
      <c r="V465" s="243"/>
      <c r="W465" s="243"/>
    </row>
    <row r="466" spans="11:23" x14ac:dyDescent="0.25">
      <c r="K466" s="243"/>
      <c r="L466" s="243"/>
      <c r="M466" s="243"/>
      <c r="N466" s="243"/>
      <c r="O466" s="243"/>
      <c r="P466" s="243"/>
      <c r="Q466" s="243"/>
      <c r="R466" s="243"/>
      <c r="S466" s="243"/>
      <c r="T466" s="243"/>
      <c r="U466" s="243"/>
      <c r="V466" s="243"/>
      <c r="W466" s="243"/>
    </row>
    <row r="467" spans="11:23" x14ac:dyDescent="0.25">
      <c r="K467" s="243"/>
      <c r="L467" s="243"/>
      <c r="M467" s="243"/>
      <c r="N467" s="243"/>
      <c r="O467" s="243"/>
      <c r="P467" s="243"/>
      <c r="Q467" s="243"/>
      <c r="R467" s="243"/>
      <c r="S467" s="243"/>
      <c r="T467" s="243"/>
      <c r="U467" s="243"/>
      <c r="V467" s="243"/>
      <c r="W467" s="243"/>
    </row>
    <row r="468" spans="11:23" x14ac:dyDescent="0.25">
      <c r="K468" s="243"/>
      <c r="L468" s="243"/>
      <c r="M468" s="243"/>
      <c r="N468" s="243"/>
      <c r="O468" s="243"/>
      <c r="P468" s="243"/>
      <c r="Q468" s="243"/>
      <c r="R468" s="243"/>
      <c r="S468" s="243"/>
      <c r="T468" s="243"/>
      <c r="U468" s="243"/>
      <c r="V468" s="243"/>
      <c r="W468" s="243"/>
    </row>
    <row r="469" spans="11:23" x14ac:dyDescent="0.25">
      <c r="K469" s="243"/>
      <c r="L469" s="243"/>
      <c r="M469" s="243"/>
      <c r="N469" s="243"/>
      <c r="O469" s="243"/>
      <c r="P469" s="243"/>
      <c r="Q469" s="243"/>
      <c r="R469" s="243"/>
      <c r="S469" s="243"/>
      <c r="T469" s="243"/>
      <c r="U469" s="243"/>
      <c r="V469" s="243"/>
      <c r="W469" s="243"/>
    </row>
    <row r="470" spans="11:23" x14ac:dyDescent="0.25">
      <c r="K470" s="243"/>
      <c r="L470" s="243"/>
      <c r="M470" s="243"/>
      <c r="N470" s="243"/>
      <c r="O470" s="243"/>
      <c r="P470" s="243"/>
      <c r="Q470" s="243"/>
      <c r="R470" s="243"/>
      <c r="S470" s="243"/>
      <c r="T470" s="243"/>
      <c r="U470" s="243"/>
      <c r="V470" s="243"/>
      <c r="W470" s="243"/>
    </row>
    <row r="471" spans="11:23" x14ac:dyDescent="0.25">
      <c r="K471" s="243"/>
      <c r="L471" s="243"/>
      <c r="M471" s="243"/>
      <c r="N471" s="243"/>
      <c r="O471" s="243"/>
      <c r="P471" s="243"/>
      <c r="Q471" s="243"/>
      <c r="R471" s="243"/>
      <c r="S471" s="243"/>
      <c r="T471" s="243"/>
      <c r="U471" s="243"/>
      <c r="V471" s="243"/>
      <c r="W471" s="243"/>
    </row>
    <row r="472" spans="11:23" x14ac:dyDescent="0.25">
      <c r="K472" s="243"/>
      <c r="L472" s="243"/>
      <c r="M472" s="243"/>
      <c r="N472" s="243"/>
      <c r="O472" s="243"/>
      <c r="P472" s="243"/>
      <c r="Q472" s="243"/>
      <c r="R472" s="243"/>
      <c r="S472" s="243"/>
      <c r="T472" s="243"/>
      <c r="U472" s="243"/>
      <c r="V472" s="243"/>
      <c r="W472" s="243"/>
    </row>
    <row r="473" spans="11:23" x14ac:dyDescent="0.25">
      <c r="K473" s="243"/>
      <c r="L473" s="243"/>
      <c r="M473" s="243"/>
      <c r="N473" s="243"/>
      <c r="O473" s="243"/>
      <c r="P473" s="243"/>
      <c r="Q473" s="243"/>
      <c r="R473" s="243"/>
      <c r="S473" s="243"/>
      <c r="T473" s="243"/>
      <c r="U473" s="243"/>
      <c r="V473" s="243"/>
      <c r="W473" s="243"/>
    </row>
    <row r="474" spans="11:23" x14ac:dyDescent="0.25">
      <c r="K474" s="243"/>
      <c r="L474" s="243"/>
      <c r="M474" s="243"/>
      <c r="N474" s="243"/>
      <c r="O474" s="243"/>
      <c r="P474" s="243"/>
      <c r="Q474" s="243"/>
      <c r="R474" s="243"/>
      <c r="S474" s="243"/>
      <c r="T474" s="243"/>
      <c r="U474" s="243"/>
      <c r="V474" s="243"/>
      <c r="W474" s="243"/>
    </row>
    <row r="475" spans="11:23" x14ac:dyDescent="0.25">
      <c r="K475" s="243"/>
      <c r="L475" s="243"/>
      <c r="M475" s="243"/>
      <c r="N475" s="243"/>
      <c r="O475" s="243"/>
      <c r="P475" s="243"/>
      <c r="Q475" s="243"/>
      <c r="R475" s="243"/>
      <c r="S475" s="243"/>
      <c r="T475" s="243"/>
      <c r="U475" s="243"/>
      <c r="V475" s="243"/>
      <c r="W475" s="243"/>
    </row>
    <row r="476" spans="11:23" x14ac:dyDescent="0.25">
      <c r="K476" s="243"/>
      <c r="L476" s="243"/>
      <c r="M476" s="243"/>
      <c r="N476" s="243"/>
      <c r="O476" s="243"/>
      <c r="P476" s="243"/>
      <c r="Q476" s="243"/>
      <c r="R476" s="243"/>
      <c r="S476" s="243"/>
      <c r="T476" s="243"/>
      <c r="U476" s="243"/>
      <c r="V476" s="243"/>
      <c r="W476" s="243"/>
    </row>
    <row r="477" spans="11:23" x14ac:dyDescent="0.25">
      <c r="K477" s="243"/>
      <c r="L477" s="243"/>
      <c r="M477" s="243"/>
      <c r="N477" s="243"/>
      <c r="O477" s="243"/>
      <c r="P477" s="243"/>
      <c r="Q477" s="243"/>
      <c r="R477" s="243"/>
      <c r="S477" s="243"/>
      <c r="T477" s="243"/>
      <c r="U477" s="243"/>
      <c r="V477" s="243"/>
      <c r="W477" s="243"/>
    </row>
    <row r="478" spans="11:23" x14ac:dyDescent="0.25">
      <c r="K478" s="243"/>
      <c r="L478" s="243"/>
      <c r="M478" s="243"/>
      <c r="N478" s="243"/>
      <c r="O478" s="243"/>
      <c r="P478" s="243"/>
      <c r="Q478" s="243"/>
      <c r="R478" s="243"/>
      <c r="S478" s="243"/>
      <c r="T478" s="243"/>
      <c r="U478" s="243"/>
      <c r="V478" s="243"/>
      <c r="W478" s="243"/>
    </row>
    <row r="479" spans="11:23" x14ac:dyDescent="0.25">
      <c r="K479" s="243"/>
      <c r="L479" s="243"/>
      <c r="M479" s="243"/>
      <c r="N479" s="243"/>
      <c r="O479" s="243"/>
      <c r="P479" s="243"/>
      <c r="Q479" s="243"/>
      <c r="R479" s="243"/>
      <c r="S479" s="243"/>
      <c r="T479" s="243"/>
      <c r="U479" s="243"/>
      <c r="V479" s="243"/>
      <c r="W479" s="243"/>
    </row>
    <row r="480" spans="11:23" x14ac:dyDescent="0.25">
      <c r="K480" s="255" t="s">
        <v>242</v>
      </c>
      <c r="L480" s="255" t="s">
        <v>242</v>
      </c>
      <c r="M480" s="255" t="s">
        <v>242</v>
      </c>
      <c r="N480" s="255" t="s">
        <v>242</v>
      </c>
      <c r="O480" s="255" t="s">
        <v>242</v>
      </c>
      <c r="P480" s="255" t="s">
        <v>242</v>
      </c>
      <c r="Q480" s="255" t="s">
        <v>242</v>
      </c>
      <c r="R480" s="255" t="s">
        <v>242</v>
      </c>
      <c r="S480" s="255" t="s">
        <v>242</v>
      </c>
      <c r="T480" s="255" t="s">
        <v>242</v>
      </c>
      <c r="U480" s="255" t="s">
        <v>242</v>
      </c>
      <c r="V480" s="255" t="s">
        <v>242</v>
      </c>
      <c r="W480" s="255" t="s">
        <v>242</v>
      </c>
    </row>
    <row r="481" spans="11:23" x14ac:dyDescent="0.25">
      <c r="K481" s="243"/>
      <c r="L481" s="243"/>
      <c r="M481" s="243"/>
      <c r="N481" s="243"/>
      <c r="O481" s="243"/>
      <c r="P481" s="243"/>
      <c r="Q481" s="243"/>
      <c r="R481" s="243"/>
      <c r="S481" s="243"/>
      <c r="T481" s="243"/>
      <c r="U481" s="243"/>
      <c r="V481" s="243"/>
      <c r="W481" s="243"/>
    </row>
    <row r="482" spans="11:23" x14ac:dyDescent="0.25">
      <c r="K482" s="243"/>
      <c r="L482" s="243"/>
      <c r="M482" s="243"/>
      <c r="N482" s="243"/>
      <c r="O482" s="243"/>
      <c r="P482" s="243"/>
      <c r="Q482" s="243"/>
      <c r="R482" s="243"/>
      <c r="S482" s="243"/>
      <c r="T482" s="243"/>
      <c r="U482" s="243"/>
      <c r="V482" s="243"/>
      <c r="W482" s="243"/>
    </row>
    <row r="483" spans="11:23" x14ac:dyDescent="0.25">
      <c r="K483" s="243"/>
      <c r="L483" s="243"/>
      <c r="M483" s="243"/>
      <c r="N483" s="243"/>
      <c r="O483" s="243"/>
      <c r="P483" s="243"/>
      <c r="Q483" s="243"/>
      <c r="R483" s="243"/>
      <c r="S483" s="243"/>
      <c r="T483" s="243"/>
      <c r="U483" s="243"/>
      <c r="V483" s="243"/>
      <c r="W483" s="243"/>
    </row>
    <row r="484" spans="11:23" x14ac:dyDescent="0.25">
      <c r="K484" s="243"/>
      <c r="L484" s="243"/>
      <c r="M484" s="243"/>
      <c r="N484" s="243"/>
      <c r="O484" s="243"/>
      <c r="P484" s="243"/>
      <c r="Q484" s="243"/>
      <c r="R484" s="243"/>
      <c r="S484" s="243"/>
      <c r="T484" s="243"/>
      <c r="U484" s="243"/>
      <c r="V484" s="243"/>
      <c r="W484" s="243"/>
    </row>
    <row r="485" spans="11:23" x14ac:dyDescent="0.25">
      <c r="K485" s="243"/>
      <c r="L485" s="243"/>
      <c r="M485" s="243"/>
      <c r="N485" s="243"/>
      <c r="O485" s="243"/>
      <c r="P485" s="243"/>
      <c r="Q485" s="243"/>
      <c r="R485" s="243"/>
      <c r="S485" s="243"/>
      <c r="T485" s="243"/>
      <c r="U485" s="243"/>
      <c r="V485" s="243"/>
      <c r="W485" s="243"/>
    </row>
    <row r="486" spans="11:23" x14ac:dyDescent="0.25">
      <c r="K486" s="243"/>
      <c r="L486" s="243"/>
      <c r="M486" s="243"/>
      <c r="N486" s="243"/>
      <c r="O486" s="243"/>
      <c r="P486" s="243"/>
      <c r="Q486" s="243"/>
      <c r="R486" s="243"/>
      <c r="S486" s="243"/>
      <c r="T486" s="243"/>
      <c r="U486" s="243"/>
      <c r="V486" s="243"/>
      <c r="W486" s="243"/>
    </row>
    <row r="487" spans="11:23" x14ac:dyDescent="0.25">
      <c r="K487" s="243"/>
      <c r="L487" s="243"/>
      <c r="M487" s="243"/>
      <c r="N487" s="243"/>
      <c r="O487" s="243"/>
      <c r="P487" s="243"/>
      <c r="Q487" s="243"/>
      <c r="R487" s="243"/>
      <c r="S487" s="243"/>
      <c r="T487" s="243"/>
      <c r="U487" s="243"/>
      <c r="V487" s="243"/>
      <c r="W487" s="243"/>
    </row>
    <row r="488" spans="11:23" x14ac:dyDescent="0.25">
      <c r="K488" s="243"/>
      <c r="L488" s="243"/>
      <c r="M488" s="243"/>
      <c r="N488" s="243"/>
      <c r="O488" s="243"/>
      <c r="P488" s="243"/>
      <c r="Q488" s="243"/>
      <c r="R488" s="243"/>
      <c r="S488" s="243"/>
      <c r="T488" s="243"/>
      <c r="U488" s="243"/>
      <c r="V488" s="243"/>
      <c r="W488" s="243"/>
    </row>
    <row r="489" spans="11:23" x14ac:dyDescent="0.25">
      <c r="K489" s="243"/>
      <c r="L489" s="243"/>
      <c r="M489" s="243"/>
      <c r="N489" s="243"/>
      <c r="O489" s="243"/>
      <c r="P489" s="243"/>
      <c r="Q489" s="243"/>
      <c r="R489" s="243"/>
      <c r="S489" s="243"/>
      <c r="T489" s="243"/>
      <c r="U489" s="243"/>
      <c r="V489" s="243"/>
      <c r="W489" s="243"/>
    </row>
    <row r="490" spans="11:23" x14ac:dyDescent="0.25">
      <c r="K490" s="243"/>
      <c r="L490" s="243"/>
      <c r="M490" s="243"/>
      <c r="N490" s="243"/>
      <c r="O490" s="243"/>
      <c r="P490" s="243"/>
      <c r="Q490" s="243"/>
      <c r="R490" s="243"/>
      <c r="S490" s="243"/>
      <c r="T490" s="243"/>
      <c r="U490" s="243"/>
      <c r="V490" s="243"/>
      <c r="W490" s="243"/>
    </row>
    <row r="491" spans="11:23" x14ac:dyDescent="0.25">
      <c r="K491" s="243"/>
      <c r="L491" s="243"/>
      <c r="M491" s="243"/>
      <c r="N491" s="243"/>
      <c r="O491" s="243"/>
      <c r="P491" s="243"/>
      <c r="Q491" s="243"/>
      <c r="R491" s="243"/>
      <c r="S491" s="243"/>
      <c r="T491" s="243"/>
      <c r="U491" s="243"/>
      <c r="V491" s="243"/>
      <c r="W491" s="243"/>
    </row>
    <row r="492" spans="11:23" x14ac:dyDescent="0.25">
      <c r="K492" s="243"/>
      <c r="L492" s="243"/>
      <c r="M492" s="243"/>
      <c r="N492" s="243"/>
      <c r="O492" s="243"/>
      <c r="P492" s="243"/>
      <c r="Q492" s="243"/>
      <c r="R492" s="243"/>
      <c r="S492" s="243"/>
      <c r="T492" s="243"/>
      <c r="U492" s="243"/>
      <c r="V492" s="243"/>
      <c r="W492" s="243"/>
    </row>
    <row r="493" spans="11:23" x14ac:dyDescent="0.25">
      <c r="K493" s="243"/>
      <c r="L493" s="243"/>
      <c r="M493" s="243"/>
      <c r="N493" s="243"/>
      <c r="O493" s="243"/>
      <c r="P493" s="243"/>
      <c r="Q493" s="243"/>
      <c r="R493" s="243"/>
      <c r="S493" s="243"/>
      <c r="T493" s="243"/>
      <c r="U493" s="243"/>
      <c r="V493" s="243"/>
      <c r="W493" s="243"/>
    </row>
    <row r="494" spans="11:23" x14ac:dyDescent="0.25">
      <c r="K494" s="243"/>
      <c r="L494" s="243"/>
      <c r="M494" s="243"/>
      <c r="N494" s="243"/>
      <c r="O494" s="243"/>
      <c r="P494" s="243"/>
      <c r="Q494" s="243"/>
      <c r="R494" s="243"/>
      <c r="S494" s="243"/>
      <c r="T494" s="243"/>
      <c r="U494" s="243"/>
      <c r="V494" s="243"/>
      <c r="W494" s="243"/>
    </row>
    <row r="495" spans="11:23" x14ac:dyDescent="0.25">
      <c r="K495" s="243"/>
      <c r="L495" s="243"/>
      <c r="M495" s="243"/>
      <c r="N495" s="243"/>
      <c r="O495" s="243"/>
      <c r="P495" s="243"/>
      <c r="Q495" s="243"/>
      <c r="R495" s="243"/>
      <c r="S495" s="243"/>
      <c r="T495" s="243"/>
      <c r="U495" s="243"/>
      <c r="V495" s="243"/>
      <c r="W495" s="243"/>
    </row>
    <row r="496" spans="11:23" x14ac:dyDescent="0.25">
      <c r="K496" s="243"/>
      <c r="L496" s="243"/>
      <c r="M496" s="243"/>
      <c r="N496" s="243"/>
      <c r="O496" s="243"/>
      <c r="P496" s="243"/>
      <c r="Q496" s="243"/>
      <c r="R496" s="243"/>
      <c r="S496" s="243"/>
      <c r="T496" s="243"/>
      <c r="U496" s="243"/>
      <c r="V496" s="243"/>
      <c r="W496" s="243"/>
    </row>
    <row r="497" spans="11:23" x14ac:dyDescent="0.25">
      <c r="K497" s="243"/>
      <c r="L497" s="243"/>
      <c r="M497" s="243"/>
      <c r="N497" s="243"/>
      <c r="O497" s="243"/>
      <c r="P497" s="243"/>
      <c r="Q497" s="243"/>
      <c r="R497" s="243"/>
      <c r="S497" s="243"/>
      <c r="T497" s="243"/>
      <c r="U497" s="243"/>
      <c r="V497" s="243"/>
      <c r="W497" s="243"/>
    </row>
    <row r="498" spans="11:23" x14ac:dyDescent="0.25">
      <c r="K498" s="243"/>
      <c r="L498" s="243"/>
      <c r="M498" s="243"/>
      <c r="N498" s="243"/>
      <c r="O498" s="243"/>
      <c r="P498" s="243"/>
      <c r="Q498" s="243"/>
      <c r="R498" s="243"/>
      <c r="S498" s="243"/>
      <c r="T498" s="243"/>
      <c r="U498" s="243"/>
      <c r="V498" s="243"/>
      <c r="W498" s="243"/>
    </row>
    <row r="499" spans="11:23" x14ac:dyDescent="0.25">
      <c r="K499" s="243"/>
      <c r="L499" s="243"/>
      <c r="M499" s="243"/>
      <c r="N499" s="243"/>
      <c r="O499" s="243"/>
      <c r="P499" s="243"/>
      <c r="Q499" s="243"/>
      <c r="R499" s="243"/>
      <c r="S499" s="243"/>
      <c r="T499" s="243"/>
      <c r="U499" s="243"/>
      <c r="V499" s="243"/>
      <c r="W499" s="243"/>
    </row>
    <row r="500" spans="11:23" x14ac:dyDescent="0.25">
      <c r="K500" s="243"/>
      <c r="L500" s="243"/>
      <c r="M500" s="243"/>
      <c r="N500" s="243"/>
      <c r="O500" s="243"/>
      <c r="P500" s="243"/>
      <c r="Q500" s="243"/>
      <c r="R500" s="243"/>
      <c r="S500" s="243"/>
      <c r="T500" s="243"/>
      <c r="U500" s="243"/>
      <c r="V500" s="243"/>
      <c r="W500" s="243"/>
    </row>
    <row r="501" spans="11:23" x14ac:dyDescent="0.25">
      <c r="K501" s="243"/>
      <c r="L501" s="243"/>
      <c r="M501" s="243"/>
      <c r="N501" s="243"/>
      <c r="O501" s="243"/>
      <c r="P501" s="243"/>
      <c r="Q501" s="243"/>
      <c r="R501" s="243"/>
      <c r="S501" s="243"/>
      <c r="T501" s="243"/>
      <c r="U501" s="243"/>
      <c r="V501" s="243"/>
      <c r="W501" s="243"/>
    </row>
    <row r="502" spans="11:23" x14ac:dyDescent="0.25">
      <c r="K502" s="243"/>
      <c r="L502" s="243"/>
      <c r="M502" s="243"/>
      <c r="N502" s="243"/>
      <c r="O502" s="243"/>
      <c r="P502" s="243"/>
      <c r="Q502" s="243"/>
      <c r="R502" s="243"/>
      <c r="S502" s="243"/>
      <c r="T502" s="243"/>
      <c r="U502" s="243"/>
      <c r="V502" s="243"/>
      <c r="W502" s="243"/>
    </row>
    <row r="503" spans="11:23" x14ac:dyDescent="0.25">
      <c r="K503" s="243"/>
      <c r="L503" s="243"/>
      <c r="M503" s="243"/>
      <c r="N503" s="243"/>
      <c r="O503" s="243"/>
      <c r="P503" s="243"/>
      <c r="Q503" s="243"/>
      <c r="R503" s="243"/>
      <c r="S503" s="243"/>
      <c r="T503" s="243"/>
      <c r="U503" s="243"/>
      <c r="V503" s="243"/>
      <c r="W503" s="243"/>
    </row>
    <row r="504" spans="11:23" x14ac:dyDescent="0.25">
      <c r="K504" s="243"/>
      <c r="L504" s="243"/>
      <c r="M504" s="243"/>
      <c r="N504" s="243"/>
      <c r="O504" s="243"/>
      <c r="P504" s="243"/>
      <c r="Q504" s="243"/>
      <c r="R504" s="243"/>
      <c r="S504" s="243"/>
      <c r="T504" s="243"/>
      <c r="U504" s="243"/>
      <c r="V504" s="243"/>
      <c r="W504" s="243"/>
    </row>
    <row r="505" spans="11:23" x14ac:dyDescent="0.25">
      <c r="K505" s="243"/>
      <c r="L505" s="243"/>
      <c r="M505" s="243"/>
      <c r="N505" s="243"/>
      <c r="O505" s="243"/>
      <c r="P505" s="243"/>
      <c r="Q505" s="243"/>
      <c r="R505" s="243"/>
      <c r="S505" s="243"/>
      <c r="T505" s="243"/>
      <c r="U505" s="243"/>
      <c r="V505" s="243"/>
      <c r="W505" s="243"/>
    </row>
    <row r="506" spans="11:23" x14ac:dyDescent="0.25">
      <c r="K506" s="243"/>
      <c r="L506" s="243"/>
      <c r="M506" s="243"/>
      <c r="N506" s="243"/>
      <c r="O506" s="243"/>
      <c r="P506" s="243"/>
      <c r="Q506" s="243"/>
      <c r="R506" s="243"/>
      <c r="S506" s="243"/>
      <c r="T506" s="243"/>
      <c r="U506" s="243"/>
      <c r="V506" s="243"/>
      <c r="W506" s="243"/>
    </row>
    <row r="507" spans="11:23" x14ac:dyDescent="0.25">
      <c r="K507" s="243"/>
      <c r="L507" s="243"/>
      <c r="M507" s="243"/>
      <c r="N507" s="243"/>
      <c r="O507" s="243"/>
      <c r="P507" s="243"/>
      <c r="Q507" s="243"/>
      <c r="R507" s="243"/>
      <c r="S507" s="243"/>
      <c r="T507" s="243"/>
      <c r="U507" s="243"/>
      <c r="V507" s="243"/>
      <c r="W507" s="243"/>
    </row>
    <row r="508" spans="11:23" x14ac:dyDescent="0.25">
      <c r="K508" s="243"/>
      <c r="L508" s="243"/>
      <c r="M508" s="243"/>
      <c r="N508" s="243"/>
      <c r="O508" s="243"/>
      <c r="P508" s="243"/>
      <c r="Q508" s="243"/>
      <c r="R508" s="243"/>
      <c r="S508" s="243"/>
      <c r="T508" s="243"/>
      <c r="U508" s="243"/>
      <c r="V508" s="243"/>
      <c r="W508" s="243"/>
    </row>
    <row r="509" spans="11:23" x14ac:dyDescent="0.25">
      <c r="K509" s="243"/>
      <c r="L509" s="243"/>
      <c r="M509" s="243"/>
      <c r="N509" s="243"/>
      <c r="O509" s="243"/>
      <c r="P509" s="243"/>
      <c r="Q509" s="243"/>
      <c r="R509" s="243"/>
      <c r="S509" s="243"/>
      <c r="T509" s="243"/>
      <c r="U509" s="243"/>
      <c r="V509" s="243"/>
      <c r="W509" s="243"/>
    </row>
    <row r="510" spans="11:23" x14ac:dyDescent="0.25">
      <c r="K510" s="243"/>
      <c r="L510" s="243"/>
      <c r="M510" s="243"/>
      <c r="N510" s="243"/>
      <c r="O510" s="243"/>
      <c r="P510" s="243"/>
      <c r="Q510" s="243"/>
      <c r="R510" s="243"/>
      <c r="S510" s="243"/>
      <c r="T510" s="243"/>
      <c r="U510" s="243"/>
      <c r="V510" s="243"/>
      <c r="W510" s="243"/>
    </row>
    <row r="511" spans="11:23" x14ac:dyDescent="0.25">
      <c r="K511" s="243"/>
      <c r="L511" s="243"/>
      <c r="M511" s="243"/>
      <c r="N511" s="243"/>
      <c r="O511" s="243"/>
      <c r="P511" s="243"/>
      <c r="Q511" s="243"/>
      <c r="R511" s="243"/>
      <c r="S511" s="243"/>
      <c r="T511" s="243"/>
      <c r="U511" s="243"/>
      <c r="V511" s="243"/>
      <c r="W511" s="243"/>
    </row>
    <row r="512" spans="11:23" x14ac:dyDescent="0.25">
      <c r="K512" s="243"/>
      <c r="L512" s="243"/>
      <c r="M512" s="243"/>
      <c r="N512" s="243"/>
      <c r="O512" s="243"/>
      <c r="P512" s="243"/>
      <c r="Q512" s="243"/>
      <c r="R512" s="243"/>
      <c r="S512" s="243"/>
      <c r="T512" s="243"/>
      <c r="U512" s="243"/>
      <c r="V512" s="243"/>
      <c r="W512" s="243"/>
    </row>
    <row r="513" spans="11:23" x14ac:dyDescent="0.25">
      <c r="K513" s="243"/>
      <c r="L513" s="243"/>
      <c r="M513" s="243"/>
      <c r="N513" s="243"/>
      <c r="O513" s="243"/>
      <c r="P513" s="243"/>
      <c r="Q513" s="243"/>
      <c r="R513" s="243"/>
      <c r="S513" s="243"/>
      <c r="T513" s="243"/>
      <c r="U513" s="243"/>
      <c r="V513" s="243"/>
      <c r="W513" s="243"/>
    </row>
    <row r="514" spans="11:23" x14ac:dyDescent="0.25">
      <c r="K514" s="243"/>
      <c r="L514" s="243"/>
      <c r="M514" s="243"/>
      <c r="N514" s="243"/>
      <c r="O514" s="243"/>
      <c r="P514" s="243"/>
      <c r="Q514" s="243"/>
      <c r="R514" s="243"/>
      <c r="S514" s="243"/>
      <c r="T514" s="243"/>
      <c r="U514" s="243"/>
      <c r="V514" s="243"/>
      <c r="W514" s="243"/>
    </row>
    <row r="515" spans="11:23" x14ac:dyDescent="0.25">
      <c r="K515" s="243"/>
      <c r="L515" s="243"/>
      <c r="M515" s="243"/>
      <c r="N515" s="243"/>
      <c r="O515" s="243"/>
      <c r="P515" s="243"/>
      <c r="Q515" s="243"/>
      <c r="R515" s="243"/>
      <c r="S515" s="243"/>
      <c r="T515" s="243"/>
      <c r="U515" s="243"/>
      <c r="V515" s="243"/>
      <c r="W515" s="243"/>
    </row>
    <row r="516" spans="11:23" x14ac:dyDescent="0.25">
      <c r="K516" s="243"/>
      <c r="L516" s="243"/>
      <c r="M516" s="243"/>
      <c r="N516" s="243"/>
      <c r="O516" s="243"/>
      <c r="P516" s="243"/>
      <c r="Q516" s="243"/>
      <c r="R516" s="243"/>
      <c r="S516" s="243"/>
      <c r="T516" s="243"/>
      <c r="U516" s="243"/>
      <c r="V516" s="243"/>
      <c r="W516" s="243"/>
    </row>
    <row r="517" spans="11:23" x14ac:dyDescent="0.25">
      <c r="K517" s="243"/>
      <c r="L517" s="243"/>
      <c r="M517" s="243"/>
      <c r="N517" s="243"/>
      <c r="O517" s="243"/>
      <c r="P517" s="243"/>
      <c r="Q517" s="243"/>
      <c r="R517" s="243"/>
      <c r="S517" s="243"/>
      <c r="T517" s="243"/>
      <c r="U517" s="243"/>
      <c r="V517" s="243"/>
      <c r="W517" s="243"/>
    </row>
    <row r="518" spans="11:23" x14ac:dyDescent="0.25">
      <c r="K518" s="243"/>
      <c r="L518" s="243"/>
      <c r="M518" s="243"/>
      <c r="N518" s="243"/>
      <c r="O518" s="243"/>
      <c r="P518" s="243"/>
      <c r="Q518" s="243"/>
      <c r="R518" s="243"/>
      <c r="S518" s="243"/>
      <c r="T518" s="243"/>
      <c r="U518" s="243"/>
      <c r="V518" s="243"/>
      <c r="W518" s="243"/>
    </row>
    <row r="519" spans="11:23" x14ac:dyDescent="0.25">
      <c r="K519" s="243"/>
      <c r="L519" s="243"/>
      <c r="M519" s="243"/>
      <c r="N519" s="243"/>
      <c r="O519" s="243"/>
      <c r="P519" s="243"/>
      <c r="Q519" s="243"/>
      <c r="R519" s="243"/>
      <c r="S519" s="243"/>
      <c r="T519" s="243"/>
      <c r="U519" s="243"/>
      <c r="V519" s="243"/>
      <c r="W519" s="243"/>
    </row>
    <row r="520" spans="11:23" x14ac:dyDescent="0.25">
      <c r="K520" s="243"/>
      <c r="L520" s="243"/>
      <c r="M520" s="243"/>
      <c r="N520" s="243"/>
      <c r="O520" s="243"/>
      <c r="P520" s="243"/>
      <c r="Q520" s="243"/>
      <c r="R520" s="243"/>
      <c r="S520" s="243"/>
      <c r="T520" s="243"/>
      <c r="U520" s="243"/>
      <c r="V520" s="243"/>
      <c r="W520" s="243"/>
    </row>
    <row r="521" spans="11:23" x14ac:dyDescent="0.25">
      <c r="K521" s="243"/>
      <c r="L521" s="243"/>
      <c r="M521" s="243"/>
      <c r="N521" s="243"/>
      <c r="O521" s="243"/>
      <c r="P521" s="243"/>
      <c r="Q521" s="243"/>
      <c r="R521" s="243"/>
      <c r="S521" s="243"/>
      <c r="T521" s="243"/>
      <c r="U521" s="243"/>
      <c r="V521" s="243"/>
      <c r="W521" s="243"/>
    </row>
    <row r="522" spans="11:23" x14ac:dyDescent="0.25">
      <c r="K522" s="243"/>
      <c r="L522" s="243"/>
      <c r="M522" s="243"/>
      <c r="N522" s="243"/>
      <c r="O522" s="243"/>
      <c r="P522" s="243"/>
      <c r="Q522" s="243"/>
      <c r="R522" s="243"/>
      <c r="S522" s="243"/>
      <c r="T522" s="243"/>
      <c r="U522" s="243"/>
      <c r="V522" s="243"/>
      <c r="W522" s="243"/>
    </row>
    <row r="523" spans="11:23" x14ac:dyDescent="0.25">
      <c r="K523" s="243"/>
      <c r="L523" s="243"/>
      <c r="M523" s="243"/>
      <c r="N523" s="243"/>
      <c r="O523" s="243"/>
      <c r="P523" s="243"/>
      <c r="Q523" s="243"/>
      <c r="R523" s="243"/>
      <c r="S523" s="243"/>
      <c r="T523" s="243"/>
      <c r="U523" s="243"/>
      <c r="V523" s="243"/>
      <c r="W523" s="243"/>
    </row>
    <row r="524" spans="11:23" x14ac:dyDescent="0.25">
      <c r="K524" s="243"/>
      <c r="L524" s="243"/>
      <c r="M524" s="243"/>
      <c r="N524" s="243"/>
      <c r="O524" s="243"/>
      <c r="P524" s="243"/>
      <c r="Q524" s="243"/>
      <c r="R524" s="243"/>
      <c r="S524" s="243"/>
      <c r="T524" s="243"/>
      <c r="U524" s="243"/>
      <c r="V524" s="243"/>
      <c r="W524" s="243"/>
    </row>
    <row r="525" spans="11:23" x14ac:dyDescent="0.25">
      <c r="K525" s="243"/>
      <c r="L525" s="243"/>
      <c r="M525" s="243"/>
      <c r="N525" s="243"/>
      <c r="O525" s="243"/>
      <c r="P525" s="243"/>
      <c r="Q525" s="243"/>
      <c r="R525" s="243"/>
      <c r="S525" s="243"/>
      <c r="T525" s="243"/>
      <c r="U525" s="243"/>
      <c r="V525" s="243"/>
      <c r="W525" s="243"/>
    </row>
    <row r="526" spans="11:23" x14ac:dyDescent="0.25">
      <c r="K526" s="243"/>
      <c r="L526" s="243"/>
      <c r="M526" s="243"/>
      <c r="N526" s="243"/>
      <c r="O526" s="243"/>
      <c r="P526" s="243"/>
      <c r="Q526" s="243"/>
      <c r="R526" s="243"/>
      <c r="S526" s="243"/>
      <c r="T526" s="243"/>
      <c r="U526" s="243"/>
      <c r="V526" s="243"/>
      <c r="W526" s="243"/>
    </row>
    <row r="527" spans="11:23" x14ac:dyDescent="0.25">
      <c r="K527" s="243"/>
      <c r="L527" s="243"/>
      <c r="M527" s="243"/>
      <c r="N527" s="243"/>
      <c r="O527" s="243"/>
      <c r="P527" s="243"/>
      <c r="Q527" s="243"/>
      <c r="R527" s="243"/>
      <c r="S527" s="243"/>
      <c r="T527" s="243"/>
      <c r="U527" s="243"/>
      <c r="V527" s="243"/>
      <c r="W527" s="243"/>
    </row>
    <row r="528" spans="11:23" x14ac:dyDescent="0.25">
      <c r="K528" s="243"/>
      <c r="L528" s="243"/>
      <c r="M528" s="243"/>
      <c r="N528" s="243"/>
      <c r="O528" s="243"/>
      <c r="P528" s="243"/>
      <c r="Q528" s="243"/>
      <c r="R528" s="243"/>
      <c r="S528" s="243"/>
      <c r="T528" s="243"/>
      <c r="U528" s="243"/>
      <c r="V528" s="243"/>
      <c r="W528" s="243"/>
    </row>
    <row r="529" spans="11:23" x14ac:dyDescent="0.25">
      <c r="K529" s="243"/>
      <c r="L529" s="243"/>
      <c r="M529" s="243"/>
      <c r="N529" s="243"/>
      <c r="O529" s="243"/>
      <c r="P529" s="243"/>
      <c r="Q529" s="243"/>
      <c r="R529" s="243"/>
      <c r="S529" s="243"/>
      <c r="T529" s="243"/>
      <c r="U529" s="243"/>
      <c r="V529" s="243"/>
      <c r="W529" s="243"/>
    </row>
    <row r="530" spans="11:23" x14ac:dyDescent="0.25">
      <c r="K530" s="243"/>
      <c r="L530" s="243"/>
      <c r="M530" s="243"/>
      <c r="N530" s="243"/>
      <c r="O530" s="243"/>
      <c r="P530" s="243"/>
      <c r="Q530" s="243"/>
      <c r="R530" s="243"/>
      <c r="S530" s="243"/>
      <c r="T530" s="243"/>
      <c r="U530" s="243"/>
      <c r="V530" s="243"/>
      <c r="W530" s="243"/>
    </row>
    <row r="531" spans="11:23" x14ac:dyDescent="0.25">
      <c r="K531" s="243"/>
      <c r="L531" s="243"/>
      <c r="M531" s="243"/>
      <c r="N531" s="243"/>
      <c r="O531" s="243"/>
      <c r="P531" s="243"/>
      <c r="Q531" s="243"/>
      <c r="R531" s="243"/>
      <c r="S531" s="243"/>
      <c r="T531" s="243"/>
      <c r="U531" s="243"/>
      <c r="V531" s="243"/>
      <c r="W531" s="243"/>
    </row>
    <row r="532" spans="11:23" x14ac:dyDescent="0.25">
      <c r="K532" s="243"/>
      <c r="L532" s="243"/>
      <c r="M532" s="243"/>
      <c r="N532" s="243"/>
      <c r="O532" s="243"/>
      <c r="P532" s="243"/>
      <c r="Q532" s="243"/>
      <c r="R532" s="243"/>
      <c r="S532" s="243"/>
      <c r="T532" s="243"/>
      <c r="U532" s="243"/>
      <c r="V532" s="243"/>
      <c r="W532" s="243"/>
    </row>
    <row r="533" spans="11:23" x14ac:dyDescent="0.25">
      <c r="K533" s="243"/>
      <c r="L533" s="243"/>
      <c r="M533" s="243"/>
      <c r="N533" s="243"/>
      <c r="O533" s="243"/>
      <c r="P533" s="243"/>
      <c r="Q533" s="243"/>
      <c r="R533" s="243"/>
      <c r="S533" s="243"/>
      <c r="T533" s="243"/>
      <c r="U533" s="243"/>
      <c r="V533" s="243"/>
      <c r="W533" s="243"/>
    </row>
    <row r="534" spans="11:23" x14ac:dyDescent="0.25">
      <c r="K534" s="243"/>
      <c r="L534" s="243"/>
      <c r="M534" s="243"/>
      <c r="N534" s="243"/>
      <c r="O534" s="243"/>
      <c r="P534" s="243"/>
      <c r="Q534" s="243"/>
      <c r="R534" s="243"/>
      <c r="S534" s="243"/>
      <c r="T534" s="243"/>
      <c r="U534" s="243"/>
      <c r="V534" s="243"/>
      <c r="W534" s="243"/>
    </row>
    <row r="535" spans="11:23" x14ac:dyDescent="0.25">
      <c r="K535" s="243"/>
      <c r="L535" s="243"/>
      <c r="M535" s="243"/>
      <c r="N535" s="243"/>
      <c r="O535" s="243"/>
      <c r="P535" s="243"/>
      <c r="Q535" s="243"/>
      <c r="R535" s="243"/>
      <c r="S535" s="243"/>
      <c r="T535" s="243"/>
      <c r="U535" s="243"/>
      <c r="V535" s="243"/>
      <c r="W535" s="243"/>
    </row>
    <row r="536" spans="11:23" x14ac:dyDescent="0.25">
      <c r="K536" s="243"/>
      <c r="L536" s="243"/>
      <c r="M536" s="243"/>
      <c r="N536" s="243"/>
      <c r="O536" s="243"/>
      <c r="P536" s="243"/>
      <c r="Q536" s="243"/>
      <c r="R536" s="243"/>
      <c r="S536" s="243"/>
      <c r="T536" s="243"/>
      <c r="U536" s="243"/>
      <c r="V536" s="243"/>
      <c r="W536" s="243"/>
    </row>
    <row r="537" spans="11:23" x14ac:dyDescent="0.25">
      <c r="K537" s="243"/>
      <c r="L537" s="243"/>
      <c r="M537" s="243"/>
      <c r="N537" s="243"/>
      <c r="O537" s="243"/>
      <c r="P537" s="243"/>
      <c r="Q537" s="243"/>
      <c r="R537" s="243"/>
      <c r="S537" s="243"/>
      <c r="T537" s="243"/>
      <c r="U537" s="243"/>
      <c r="V537" s="243"/>
      <c r="W537" s="243"/>
    </row>
    <row r="538" spans="11:23" x14ac:dyDescent="0.25">
      <c r="K538" s="243"/>
      <c r="L538" s="243"/>
      <c r="M538" s="243"/>
      <c r="N538" s="243"/>
      <c r="O538" s="243"/>
      <c r="P538" s="243"/>
      <c r="Q538" s="243"/>
      <c r="R538" s="243"/>
      <c r="S538" s="243"/>
      <c r="T538" s="243"/>
      <c r="U538" s="243"/>
      <c r="V538" s="243"/>
      <c r="W538" s="243"/>
    </row>
    <row r="539" spans="11:23" x14ac:dyDescent="0.25">
      <c r="K539" s="243"/>
      <c r="L539" s="243"/>
      <c r="M539" s="243"/>
      <c r="N539" s="243"/>
      <c r="O539" s="243"/>
      <c r="P539" s="243"/>
      <c r="Q539" s="243"/>
      <c r="R539" s="243"/>
      <c r="S539" s="243"/>
      <c r="T539" s="243"/>
      <c r="U539" s="243"/>
      <c r="V539" s="243"/>
      <c r="W539" s="243"/>
    </row>
    <row r="540" spans="11:23" x14ac:dyDescent="0.25">
      <c r="K540" s="255" t="s">
        <v>242</v>
      </c>
      <c r="L540" s="255" t="s">
        <v>242</v>
      </c>
      <c r="M540" s="255" t="s">
        <v>242</v>
      </c>
      <c r="N540" s="255" t="s">
        <v>242</v>
      </c>
      <c r="O540" s="255" t="s">
        <v>242</v>
      </c>
      <c r="P540" s="255" t="s">
        <v>242</v>
      </c>
      <c r="Q540" s="255" t="s">
        <v>242</v>
      </c>
      <c r="R540" s="255" t="s">
        <v>242</v>
      </c>
      <c r="S540" s="255" t="s">
        <v>242</v>
      </c>
      <c r="T540" s="255" t="s">
        <v>242</v>
      </c>
      <c r="U540" s="255" t="s">
        <v>242</v>
      </c>
      <c r="V540" s="255" t="s">
        <v>242</v>
      </c>
      <c r="W540" s="255" t="s">
        <v>242</v>
      </c>
    </row>
    <row r="541" spans="11:23" x14ac:dyDescent="0.25">
      <c r="K541" s="243"/>
      <c r="L541" s="243"/>
      <c r="M541" s="243"/>
      <c r="N541" s="243"/>
      <c r="O541" s="243"/>
      <c r="P541" s="243"/>
      <c r="Q541" s="243"/>
      <c r="R541" s="243"/>
      <c r="S541" s="243"/>
      <c r="T541" s="243"/>
      <c r="U541" s="243"/>
      <c r="V541" s="243"/>
      <c r="W541" s="243"/>
    </row>
    <row r="542" spans="11:23" x14ac:dyDescent="0.25">
      <c r="K542" s="243"/>
      <c r="L542" s="243"/>
      <c r="M542" s="243"/>
      <c r="N542" s="243"/>
      <c r="O542" s="243"/>
      <c r="P542" s="243"/>
      <c r="Q542" s="243"/>
      <c r="R542" s="243"/>
      <c r="S542" s="243"/>
      <c r="T542" s="243"/>
      <c r="U542" s="243"/>
      <c r="V542" s="243"/>
      <c r="W542" s="243"/>
    </row>
    <row r="543" spans="11:23" x14ac:dyDescent="0.25">
      <c r="K543" s="243"/>
      <c r="L543" s="243"/>
      <c r="M543" s="243"/>
      <c r="N543" s="243"/>
      <c r="O543" s="243"/>
      <c r="P543" s="243"/>
      <c r="Q543" s="243"/>
      <c r="R543" s="243"/>
      <c r="S543" s="243"/>
      <c r="T543" s="243"/>
      <c r="U543" s="243"/>
      <c r="V543" s="243"/>
      <c r="W543" s="243"/>
    </row>
    <row r="544" spans="11:23" x14ac:dyDescent="0.25">
      <c r="K544" s="243"/>
      <c r="L544" s="243"/>
      <c r="M544" s="243"/>
      <c r="N544" s="243"/>
      <c r="O544" s="243"/>
      <c r="P544" s="243"/>
      <c r="Q544" s="243"/>
      <c r="R544" s="243"/>
      <c r="S544" s="243"/>
      <c r="T544" s="243"/>
      <c r="U544" s="243"/>
      <c r="V544" s="243"/>
      <c r="W544" s="243"/>
    </row>
    <row r="545" spans="11:23" x14ac:dyDescent="0.25">
      <c r="K545" s="243"/>
      <c r="L545" s="243"/>
      <c r="M545" s="243"/>
      <c r="N545" s="243"/>
      <c r="O545" s="243"/>
      <c r="P545" s="243"/>
      <c r="Q545" s="243"/>
      <c r="R545" s="243"/>
      <c r="S545" s="243"/>
      <c r="T545" s="243"/>
      <c r="U545" s="243"/>
      <c r="V545" s="243"/>
      <c r="W545" s="243"/>
    </row>
    <row r="546" spans="11:23" x14ac:dyDescent="0.25">
      <c r="K546" s="243"/>
      <c r="L546" s="243"/>
      <c r="M546" s="243"/>
      <c r="N546" s="243"/>
      <c r="O546" s="243"/>
      <c r="P546" s="243"/>
      <c r="Q546" s="243"/>
      <c r="R546" s="243"/>
      <c r="S546" s="243"/>
      <c r="T546" s="243"/>
      <c r="U546" s="243"/>
      <c r="V546" s="243"/>
      <c r="W546" s="243"/>
    </row>
    <row r="547" spans="11:23" x14ac:dyDescent="0.25">
      <c r="K547" s="243"/>
      <c r="L547" s="243"/>
      <c r="M547" s="243"/>
      <c r="N547" s="243"/>
      <c r="O547" s="243"/>
      <c r="P547" s="243"/>
      <c r="Q547" s="243"/>
      <c r="R547" s="243"/>
      <c r="S547" s="243"/>
      <c r="T547" s="243"/>
      <c r="U547" s="243"/>
      <c r="V547" s="243"/>
      <c r="W547" s="243"/>
    </row>
    <row r="548" spans="11:23" x14ac:dyDescent="0.25">
      <c r="K548" s="243"/>
      <c r="L548" s="243"/>
      <c r="M548" s="243"/>
      <c r="N548" s="243"/>
      <c r="O548" s="243"/>
      <c r="P548" s="243"/>
      <c r="Q548" s="243"/>
      <c r="R548" s="243"/>
      <c r="S548" s="243"/>
      <c r="T548" s="243"/>
      <c r="U548" s="243"/>
      <c r="V548" s="243"/>
      <c r="W548" s="243"/>
    </row>
    <row r="549" spans="11:23" x14ac:dyDescent="0.25">
      <c r="K549" s="243"/>
      <c r="L549" s="243"/>
      <c r="M549" s="243"/>
      <c r="N549" s="243"/>
      <c r="O549" s="243"/>
      <c r="P549" s="243"/>
      <c r="Q549" s="243"/>
      <c r="R549" s="243"/>
      <c r="S549" s="243"/>
      <c r="T549" s="243"/>
      <c r="U549" s="243"/>
      <c r="V549" s="243"/>
      <c r="W549" s="243"/>
    </row>
    <row r="550" spans="11:23" x14ac:dyDescent="0.25">
      <c r="K550" s="243"/>
      <c r="L550" s="243"/>
      <c r="M550" s="243"/>
      <c r="N550" s="243"/>
      <c r="O550" s="243"/>
      <c r="P550" s="243"/>
      <c r="Q550" s="243"/>
      <c r="R550" s="243"/>
      <c r="S550" s="243"/>
      <c r="T550" s="243"/>
      <c r="U550" s="243"/>
      <c r="V550" s="243"/>
      <c r="W550" s="243"/>
    </row>
    <row r="551" spans="11:23" x14ac:dyDescent="0.25">
      <c r="K551" s="243"/>
      <c r="L551" s="243"/>
      <c r="M551" s="243"/>
      <c r="N551" s="243"/>
      <c r="O551" s="243"/>
      <c r="P551" s="243"/>
      <c r="Q551" s="243"/>
      <c r="R551" s="243"/>
      <c r="S551" s="243"/>
      <c r="T551" s="243"/>
      <c r="U551" s="243"/>
      <c r="V551" s="243"/>
      <c r="W551" s="243"/>
    </row>
    <row r="552" spans="11:23" x14ac:dyDescent="0.25">
      <c r="K552" s="243"/>
      <c r="L552" s="243"/>
      <c r="M552" s="243"/>
      <c r="N552" s="243"/>
      <c r="O552" s="243"/>
      <c r="P552" s="243"/>
      <c r="Q552" s="243"/>
      <c r="R552" s="243"/>
      <c r="S552" s="243"/>
      <c r="T552" s="243"/>
      <c r="U552" s="243"/>
      <c r="V552" s="243"/>
      <c r="W552" s="243"/>
    </row>
    <row r="553" spans="11:23" x14ac:dyDescent="0.25">
      <c r="K553" s="243"/>
      <c r="L553" s="243"/>
      <c r="M553" s="243"/>
      <c r="N553" s="243"/>
      <c r="O553" s="243"/>
      <c r="P553" s="243"/>
      <c r="Q553" s="243"/>
      <c r="R553" s="243"/>
      <c r="S553" s="243"/>
      <c r="T553" s="243"/>
      <c r="U553" s="243"/>
      <c r="V553" s="243"/>
      <c r="W553" s="243"/>
    </row>
    <row r="554" spans="11:23" x14ac:dyDescent="0.25">
      <c r="K554" s="243"/>
      <c r="L554" s="243"/>
      <c r="M554" s="243"/>
      <c r="N554" s="243"/>
      <c r="O554" s="243"/>
      <c r="P554" s="243"/>
      <c r="Q554" s="243"/>
      <c r="R554" s="243"/>
      <c r="S554" s="243"/>
      <c r="T554" s="243"/>
      <c r="U554" s="243"/>
      <c r="V554" s="243"/>
      <c r="W554" s="243"/>
    </row>
    <row r="555" spans="11:23" x14ac:dyDescent="0.25">
      <c r="K555" s="243"/>
      <c r="L555" s="243"/>
      <c r="M555" s="243"/>
      <c r="N555" s="243"/>
      <c r="O555" s="243"/>
      <c r="P555" s="243"/>
      <c r="Q555" s="243"/>
      <c r="R555" s="243"/>
      <c r="S555" s="243"/>
      <c r="T555" s="243"/>
      <c r="U555" s="243"/>
      <c r="V555" s="243"/>
      <c r="W555" s="243"/>
    </row>
    <row r="556" spans="11:23" x14ac:dyDescent="0.25">
      <c r="K556" s="243"/>
      <c r="L556" s="243"/>
      <c r="M556" s="243"/>
      <c r="N556" s="243"/>
      <c r="O556" s="243"/>
      <c r="P556" s="243"/>
      <c r="Q556" s="243"/>
      <c r="R556" s="243"/>
      <c r="S556" s="243"/>
      <c r="T556" s="243"/>
      <c r="U556" s="243"/>
      <c r="V556" s="243"/>
      <c r="W556" s="243"/>
    </row>
    <row r="557" spans="11:23" x14ac:dyDescent="0.25">
      <c r="K557" s="243"/>
      <c r="L557" s="243"/>
      <c r="M557" s="243"/>
      <c r="N557" s="243"/>
      <c r="O557" s="243"/>
      <c r="P557" s="243"/>
      <c r="Q557" s="243"/>
      <c r="R557" s="243"/>
      <c r="S557" s="243"/>
      <c r="T557" s="243"/>
      <c r="U557" s="243"/>
      <c r="V557" s="243"/>
      <c r="W557" s="243"/>
    </row>
    <row r="558" spans="11:23" x14ac:dyDescent="0.25">
      <c r="K558" s="243"/>
      <c r="L558" s="243"/>
      <c r="M558" s="243"/>
      <c r="N558" s="243"/>
      <c r="O558" s="243"/>
      <c r="P558" s="243"/>
      <c r="Q558" s="243"/>
      <c r="R558" s="243"/>
      <c r="S558" s="243"/>
      <c r="T558" s="243"/>
      <c r="U558" s="243"/>
      <c r="V558" s="243"/>
      <c r="W558" s="243"/>
    </row>
    <row r="559" spans="11:23" x14ac:dyDescent="0.25">
      <c r="K559" s="243"/>
      <c r="L559" s="243"/>
      <c r="M559" s="243"/>
      <c r="N559" s="243"/>
      <c r="O559" s="243"/>
      <c r="P559" s="243"/>
      <c r="Q559" s="243"/>
      <c r="R559" s="243"/>
      <c r="S559" s="243"/>
      <c r="T559" s="243"/>
      <c r="U559" s="243"/>
      <c r="V559" s="243"/>
      <c r="W559" s="243"/>
    </row>
    <row r="560" spans="11:23" x14ac:dyDescent="0.25">
      <c r="K560" s="243"/>
      <c r="L560" s="243"/>
      <c r="M560" s="243"/>
      <c r="N560" s="243"/>
      <c r="O560" s="243"/>
      <c r="P560" s="243"/>
      <c r="Q560" s="243"/>
      <c r="R560" s="243"/>
      <c r="S560" s="243"/>
      <c r="T560" s="243"/>
      <c r="U560" s="243"/>
      <c r="V560" s="243"/>
      <c r="W560" s="243"/>
    </row>
    <row r="561" spans="11:23" x14ac:dyDescent="0.25">
      <c r="K561" s="243"/>
      <c r="L561" s="243"/>
      <c r="M561" s="243"/>
      <c r="N561" s="243"/>
      <c r="O561" s="243"/>
      <c r="P561" s="243"/>
      <c r="Q561" s="243"/>
      <c r="R561" s="243"/>
      <c r="S561" s="243"/>
      <c r="T561" s="243"/>
      <c r="U561" s="243"/>
      <c r="V561" s="243"/>
      <c r="W561" s="243"/>
    </row>
    <row r="562" spans="11:23" x14ac:dyDescent="0.25">
      <c r="K562" s="243"/>
      <c r="L562" s="243"/>
      <c r="M562" s="243"/>
      <c r="N562" s="243"/>
      <c r="O562" s="243"/>
      <c r="P562" s="243"/>
      <c r="Q562" s="243"/>
      <c r="R562" s="243"/>
      <c r="S562" s="243"/>
      <c r="T562" s="243"/>
      <c r="U562" s="243"/>
      <c r="V562" s="243"/>
      <c r="W562" s="243"/>
    </row>
    <row r="563" spans="11:23" x14ac:dyDescent="0.25">
      <c r="K563" s="243"/>
      <c r="L563" s="243"/>
      <c r="M563" s="243"/>
      <c r="N563" s="243"/>
      <c r="O563" s="243"/>
      <c r="P563" s="243"/>
      <c r="Q563" s="243"/>
      <c r="R563" s="243"/>
      <c r="S563" s="243"/>
      <c r="T563" s="243"/>
      <c r="U563" s="243"/>
      <c r="V563" s="243"/>
      <c r="W563" s="243"/>
    </row>
    <row r="564" spans="11:23" x14ac:dyDescent="0.25">
      <c r="K564" s="243"/>
      <c r="L564" s="243"/>
      <c r="M564" s="243"/>
      <c r="N564" s="243"/>
      <c r="O564" s="243"/>
      <c r="P564" s="243"/>
      <c r="Q564" s="243"/>
      <c r="R564" s="243"/>
      <c r="S564" s="243"/>
      <c r="T564" s="243"/>
      <c r="U564" s="243"/>
      <c r="V564" s="243"/>
      <c r="W564" s="243"/>
    </row>
    <row r="565" spans="11:23" x14ac:dyDescent="0.25">
      <c r="K565" s="243"/>
      <c r="L565" s="243"/>
      <c r="M565" s="243"/>
      <c r="N565" s="243"/>
      <c r="O565" s="243"/>
      <c r="P565" s="243"/>
      <c r="Q565" s="243"/>
      <c r="R565" s="243"/>
      <c r="S565" s="243"/>
      <c r="T565" s="243"/>
      <c r="U565" s="243"/>
      <c r="V565" s="243"/>
      <c r="W565" s="243"/>
    </row>
    <row r="566" spans="11:23" x14ac:dyDescent="0.25">
      <c r="K566" s="243"/>
      <c r="L566" s="243"/>
      <c r="M566" s="243"/>
      <c r="N566" s="243"/>
      <c r="O566" s="243"/>
      <c r="P566" s="243"/>
      <c r="Q566" s="243"/>
      <c r="R566" s="243"/>
      <c r="S566" s="243"/>
      <c r="T566" s="243"/>
      <c r="U566" s="243"/>
      <c r="V566" s="243"/>
      <c r="W566" s="243"/>
    </row>
    <row r="567" spans="11:23" x14ac:dyDescent="0.25">
      <c r="K567" s="243"/>
      <c r="L567" s="243"/>
      <c r="M567" s="243"/>
      <c r="N567" s="243"/>
      <c r="O567" s="243"/>
      <c r="P567" s="243"/>
      <c r="Q567" s="243"/>
      <c r="R567" s="243"/>
      <c r="S567" s="243"/>
      <c r="T567" s="243"/>
      <c r="U567" s="243"/>
      <c r="V567" s="243"/>
      <c r="W567" s="243"/>
    </row>
    <row r="568" spans="11:23" x14ac:dyDescent="0.25">
      <c r="K568" s="243"/>
      <c r="L568" s="243"/>
      <c r="M568" s="243"/>
      <c r="N568" s="243"/>
      <c r="O568" s="243"/>
      <c r="P568" s="243"/>
      <c r="Q568" s="243"/>
      <c r="R568" s="243"/>
      <c r="S568" s="243"/>
      <c r="T568" s="243"/>
      <c r="U568" s="243"/>
      <c r="V568" s="243"/>
      <c r="W568" s="243"/>
    </row>
    <row r="569" spans="11:23" x14ac:dyDescent="0.25">
      <c r="K569" s="243"/>
      <c r="L569" s="243"/>
      <c r="M569" s="243"/>
      <c r="N569" s="243"/>
      <c r="O569" s="243"/>
      <c r="P569" s="243"/>
      <c r="Q569" s="243"/>
      <c r="R569" s="243"/>
      <c r="S569" s="243"/>
      <c r="T569" s="243"/>
      <c r="U569" s="243"/>
      <c r="V569" s="243"/>
      <c r="W569" s="243"/>
    </row>
    <row r="570" spans="11:23" x14ac:dyDescent="0.25">
      <c r="K570" s="243"/>
      <c r="L570" s="243"/>
      <c r="M570" s="243"/>
      <c r="N570" s="243"/>
      <c r="O570" s="243"/>
      <c r="P570" s="243"/>
      <c r="Q570" s="243"/>
      <c r="R570" s="243"/>
      <c r="S570" s="243"/>
      <c r="T570" s="243"/>
      <c r="U570" s="243"/>
      <c r="V570" s="243"/>
      <c r="W570" s="243"/>
    </row>
    <row r="571" spans="11:23" x14ac:dyDescent="0.25">
      <c r="K571" s="243"/>
      <c r="L571" s="243"/>
      <c r="M571" s="243"/>
      <c r="N571" s="243"/>
      <c r="O571" s="243"/>
      <c r="P571" s="243"/>
      <c r="Q571" s="243"/>
      <c r="R571" s="243"/>
      <c r="S571" s="243"/>
      <c r="T571" s="243"/>
      <c r="U571" s="243"/>
      <c r="V571" s="243"/>
      <c r="W571" s="243"/>
    </row>
    <row r="572" spans="11:23" x14ac:dyDescent="0.25">
      <c r="K572" s="243"/>
      <c r="L572" s="243"/>
      <c r="M572" s="243"/>
      <c r="N572" s="243"/>
      <c r="O572" s="243"/>
      <c r="P572" s="243"/>
      <c r="Q572" s="243"/>
      <c r="R572" s="243"/>
      <c r="S572" s="243"/>
      <c r="T572" s="243"/>
      <c r="U572" s="243"/>
      <c r="V572" s="243"/>
      <c r="W572" s="243"/>
    </row>
    <row r="573" spans="11:23" x14ac:dyDescent="0.25">
      <c r="K573" s="243"/>
      <c r="L573" s="243"/>
      <c r="M573" s="243"/>
      <c r="N573" s="243"/>
      <c r="O573" s="243"/>
      <c r="P573" s="243"/>
      <c r="Q573" s="243"/>
      <c r="R573" s="243"/>
      <c r="S573" s="243"/>
      <c r="T573" s="243"/>
      <c r="U573" s="243"/>
      <c r="V573" s="243"/>
      <c r="W573" s="243"/>
    </row>
    <row r="574" spans="11:23" x14ac:dyDescent="0.25">
      <c r="K574" s="243"/>
      <c r="L574" s="243"/>
      <c r="M574" s="243"/>
      <c r="N574" s="243"/>
      <c r="O574" s="243"/>
      <c r="P574" s="243"/>
      <c r="Q574" s="243"/>
      <c r="R574" s="243"/>
      <c r="S574" s="243"/>
      <c r="T574" s="243"/>
      <c r="U574" s="243"/>
      <c r="V574" s="243"/>
      <c r="W574" s="243"/>
    </row>
    <row r="575" spans="11:23" x14ac:dyDescent="0.25">
      <c r="K575" s="243"/>
      <c r="L575" s="243"/>
      <c r="M575" s="243"/>
      <c r="N575" s="243"/>
      <c r="O575" s="243"/>
      <c r="P575" s="243"/>
      <c r="Q575" s="243"/>
      <c r="R575" s="243"/>
      <c r="S575" s="243"/>
      <c r="T575" s="243"/>
      <c r="U575" s="243"/>
      <c r="V575" s="243"/>
      <c r="W575" s="243"/>
    </row>
    <row r="576" spans="11:23" x14ac:dyDescent="0.25">
      <c r="K576" s="243"/>
      <c r="L576" s="243"/>
      <c r="M576" s="243"/>
      <c r="N576" s="243"/>
      <c r="O576" s="243"/>
      <c r="P576" s="243"/>
      <c r="Q576" s="243"/>
      <c r="R576" s="243"/>
      <c r="S576" s="243"/>
      <c r="T576" s="243"/>
      <c r="U576" s="243"/>
      <c r="V576" s="243"/>
      <c r="W576" s="243"/>
    </row>
    <row r="577" spans="11:23" x14ac:dyDescent="0.25">
      <c r="K577" s="243"/>
      <c r="L577" s="243"/>
      <c r="M577" s="243"/>
      <c r="N577" s="243"/>
      <c r="O577" s="243"/>
      <c r="P577" s="243"/>
      <c r="Q577" s="243"/>
      <c r="R577" s="243"/>
      <c r="S577" s="243"/>
      <c r="T577" s="243"/>
      <c r="U577" s="243"/>
      <c r="V577" s="243"/>
      <c r="W577" s="243"/>
    </row>
    <row r="578" spans="11:23" x14ac:dyDescent="0.25">
      <c r="K578" s="243"/>
      <c r="L578" s="243"/>
      <c r="M578" s="243"/>
      <c r="N578" s="243"/>
      <c r="O578" s="243"/>
      <c r="P578" s="243"/>
      <c r="Q578" s="243"/>
      <c r="R578" s="243"/>
      <c r="S578" s="243"/>
      <c r="T578" s="243"/>
      <c r="U578" s="243"/>
      <c r="V578" s="243"/>
      <c r="W578" s="243"/>
    </row>
    <row r="579" spans="11:23" x14ac:dyDescent="0.25">
      <c r="K579" s="243"/>
      <c r="L579" s="243"/>
      <c r="M579" s="243"/>
      <c r="N579" s="243"/>
      <c r="O579" s="243"/>
      <c r="P579" s="243"/>
      <c r="Q579" s="243"/>
      <c r="R579" s="243"/>
      <c r="S579" s="243"/>
      <c r="T579" s="243"/>
      <c r="U579" s="243"/>
      <c r="V579" s="243"/>
      <c r="W579" s="243"/>
    </row>
    <row r="580" spans="11:23" x14ac:dyDescent="0.25">
      <c r="K580" s="243"/>
      <c r="L580" s="243"/>
      <c r="M580" s="243"/>
      <c r="N580" s="243"/>
      <c r="O580" s="243"/>
      <c r="P580" s="243"/>
      <c r="Q580" s="243"/>
      <c r="R580" s="243"/>
      <c r="S580" s="243"/>
      <c r="T580" s="243"/>
      <c r="U580" s="243"/>
      <c r="V580" s="243"/>
      <c r="W580" s="243"/>
    </row>
    <row r="581" spans="11:23" x14ac:dyDescent="0.25">
      <c r="K581" s="243"/>
      <c r="L581" s="243"/>
      <c r="M581" s="243"/>
      <c r="N581" s="243"/>
      <c r="O581" s="243"/>
      <c r="P581" s="243"/>
      <c r="Q581" s="243"/>
      <c r="R581" s="243"/>
      <c r="S581" s="243"/>
      <c r="T581" s="243"/>
      <c r="U581" s="243"/>
      <c r="V581" s="243"/>
      <c r="W581" s="243"/>
    </row>
    <row r="582" spans="11:23" x14ac:dyDescent="0.25">
      <c r="K582" s="243"/>
      <c r="L582" s="243"/>
      <c r="M582" s="243"/>
      <c r="N582" s="243"/>
      <c r="O582" s="243"/>
      <c r="P582" s="243"/>
      <c r="Q582" s="243"/>
      <c r="R582" s="243"/>
      <c r="S582" s="243"/>
      <c r="T582" s="243"/>
      <c r="U582" s="243"/>
      <c r="V582" s="243"/>
      <c r="W582" s="243"/>
    </row>
    <row r="583" spans="11:23" x14ac:dyDescent="0.25">
      <c r="K583" s="243"/>
      <c r="L583" s="243"/>
      <c r="M583" s="243"/>
      <c r="N583" s="243"/>
      <c r="O583" s="243"/>
      <c r="P583" s="243"/>
      <c r="Q583" s="243"/>
      <c r="R583" s="243"/>
      <c r="S583" s="243"/>
      <c r="T583" s="243"/>
      <c r="U583" s="243"/>
      <c r="V583" s="243"/>
      <c r="W583" s="243"/>
    </row>
    <row r="584" spans="11:23" x14ac:dyDescent="0.25">
      <c r="K584" s="243"/>
      <c r="L584" s="243"/>
      <c r="M584" s="243"/>
      <c r="N584" s="243"/>
      <c r="O584" s="243"/>
      <c r="P584" s="243"/>
      <c r="Q584" s="243"/>
      <c r="R584" s="243"/>
      <c r="S584" s="243"/>
      <c r="T584" s="243"/>
      <c r="U584" s="243"/>
      <c r="V584" s="243"/>
      <c r="W584" s="243"/>
    </row>
    <row r="585" spans="11:23" x14ac:dyDescent="0.25">
      <c r="K585" s="243"/>
      <c r="L585" s="243"/>
      <c r="M585" s="243"/>
      <c r="N585" s="243"/>
      <c r="O585" s="243"/>
      <c r="P585" s="243"/>
      <c r="Q585" s="243"/>
      <c r="R585" s="243"/>
      <c r="S585" s="243"/>
      <c r="T585" s="243"/>
      <c r="U585" s="243"/>
      <c r="V585" s="243"/>
      <c r="W585" s="243"/>
    </row>
    <row r="586" spans="11:23" x14ac:dyDescent="0.25">
      <c r="K586" s="243"/>
      <c r="L586" s="243"/>
      <c r="M586" s="243"/>
      <c r="N586" s="243"/>
      <c r="O586" s="243"/>
      <c r="P586" s="243"/>
      <c r="Q586" s="243"/>
      <c r="R586" s="243"/>
      <c r="S586" s="243"/>
      <c r="T586" s="243"/>
      <c r="U586" s="243"/>
      <c r="V586" s="243"/>
      <c r="W586" s="243"/>
    </row>
    <row r="587" spans="11:23" x14ac:dyDescent="0.25">
      <c r="K587" s="243"/>
      <c r="L587" s="243"/>
      <c r="M587" s="243"/>
      <c r="N587" s="243"/>
      <c r="O587" s="243"/>
      <c r="P587" s="243"/>
      <c r="Q587" s="243"/>
      <c r="R587" s="243"/>
      <c r="S587" s="243"/>
      <c r="T587" s="243"/>
      <c r="U587" s="243"/>
      <c r="V587" s="243"/>
      <c r="W587" s="243"/>
    </row>
    <row r="588" spans="11:23" x14ac:dyDescent="0.25">
      <c r="K588" s="243"/>
      <c r="L588" s="243"/>
      <c r="M588" s="243"/>
      <c r="N588" s="243"/>
      <c r="O588" s="243"/>
      <c r="P588" s="243"/>
      <c r="Q588" s="243"/>
      <c r="R588" s="243"/>
      <c r="S588" s="243"/>
      <c r="T588" s="243"/>
      <c r="U588" s="243"/>
      <c r="V588" s="243"/>
      <c r="W588" s="243"/>
    </row>
    <row r="589" spans="11:23" x14ac:dyDescent="0.25">
      <c r="K589" s="243"/>
      <c r="L589" s="243"/>
      <c r="M589" s="243"/>
      <c r="N589" s="243"/>
      <c r="O589" s="243"/>
      <c r="P589" s="243"/>
      <c r="Q589" s="243"/>
      <c r="R589" s="243"/>
      <c r="S589" s="243"/>
      <c r="T589" s="243"/>
      <c r="U589" s="243"/>
      <c r="V589" s="243"/>
      <c r="W589" s="243"/>
    </row>
    <row r="590" spans="11:23" x14ac:dyDescent="0.25">
      <c r="K590" s="243"/>
      <c r="L590" s="243"/>
      <c r="M590" s="243"/>
      <c r="N590" s="243"/>
      <c r="O590" s="243"/>
      <c r="P590" s="243"/>
      <c r="Q590" s="243"/>
      <c r="R590" s="243"/>
      <c r="S590" s="243"/>
      <c r="T590" s="243"/>
      <c r="U590" s="243"/>
      <c r="V590" s="243"/>
      <c r="W590" s="243"/>
    </row>
    <row r="591" spans="11:23" x14ac:dyDescent="0.25">
      <c r="K591" s="243"/>
      <c r="L591" s="243"/>
      <c r="M591" s="243"/>
      <c r="N591" s="243"/>
      <c r="O591" s="243"/>
      <c r="P591" s="243"/>
      <c r="Q591" s="243"/>
      <c r="R591" s="243"/>
      <c r="S591" s="243"/>
      <c r="T591" s="243"/>
      <c r="U591" s="243"/>
      <c r="V591" s="243"/>
      <c r="W591" s="243"/>
    </row>
    <row r="592" spans="11:23" x14ac:dyDescent="0.25">
      <c r="K592" s="243"/>
      <c r="L592" s="243"/>
      <c r="M592" s="243"/>
      <c r="N592" s="243"/>
      <c r="O592" s="243"/>
      <c r="P592" s="243"/>
      <c r="Q592" s="243"/>
      <c r="R592" s="243"/>
      <c r="S592" s="243"/>
      <c r="T592" s="243"/>
      <c r="U592" s="243"/>
      <c r="V592" s="243"/>
      <c r="W592" s="243"/>
    </row>
    <row r="593" spans="11:23" x14ac:dyDescent="0.25">
      <c r="K593" s="243"/>
      <c r="L593" s="243"/>
      <c r="M593" s="243"/>
      <c r="N593" s="243"/>
      <c r="O593" s="243"/>
      <c r="P593" s="243"/>
      <c r="Q593" s="243"/>
      <c r="R593" s="243"/>
      <c r="S593" s="243"/>
      <c r="T593" s="243"/>
      <c r="U593" s="243"/>
      <c r="V593" s="243"/>
      <c r="W593" s="243"/>
    </row>
    <row r="594" spans="11:23" x14ac:dyDescent="0.25">
      <c r="K594" s="243"/>
      <c r="L594" s="243"/>
      <c r="M594" s="243"/>
      <c r="N594" s="243"/>
      <c r="O594" s="243"/>
      <c r="P594" s="243"/>
      <c r="Q594" s="243"/>
      <c r="R594" s="243"/>
      <c r="S594" s="243"/>
      <c r="T594" s="243"/>
      <c r="U594" s="243"/>
      <c r="V594" s="243"/>
      <c r="W594" s="243"/>
    </row>
    <row r="595" spans="11:23" x14ac:dyDescent="0.25">
      <c r="K595" s="243"/>
      <c r="L595" s="243"/>
      <c r="M595" s="243"/>
      <c r="N595" s="243"/>
      <c r="O595" s="243"/>
      <c r="P595" s="243"/>
      <c r="Q595" s="243"/>
      <c r="R595" s="243"/>
      <c r="S595" s="243"/>
      <c r="T595" s="243"/>
      <c r="U595" s="243"/>
      <c r="V595" s="243"/>
      <c r="W595" s="243"/>
    </row>
    <row r="596" spans="11:23" x14ac:dyDescent="0.25">
      <c r="K596" s="243"/>
      <c r="L596" s="243"/>
      <c r="M596" s="243"/>
      <c r="N596" s="243"/>
      <c r="O596" s="243"/>
      <c r="P596" s="243"/>
      <c r="Q596" s="243"/>
      <c r="R596" s="243"/>
      <c r="S596" s="243"/>
      <c r="T596" s="243"/>
      <c r="U596" s="243"/>
      <c r="V596" s="243"/>
      <c r="W596" s="243"/>
    </row>
    <row r="597" spans="11:23" x14ac:dyDescent="0.25">
      <c r="K597" s="243"/>
      <c r="L597" s="243"/>
      <c r="M597" s="243"/>
      <c r="N597" s="243"/>
      <c r="O597" s="243"/>
      <c r="P597" s="243"/>
      <c r="Q597" s="243"/>
      <c r="R597" s="243"/>
      <c r="S597" s="243"/>
      <c r="T597" s="243"/>
      <c r="U597" s="243"/>
      <c r="V597" s="243"/>
      <c r="W597" s="243"/>
    </row>
    <row r="598" spans="11:23" x14ac:dyDescent="0.25">
      <c r="K598" s="243"/>
      <c r="L598" s="243"/>
      <c r="M598" s="243"/>
      <c r="N598" s="243"/>
      <c r="O598" s="243"/>
      <c r="P598" s="243"/>
      <c r="Q598" s="243"/>
      <c r="R598" s="243"/>
      <c r="S598" s="243"/>
      <c r="T598" s="243"/>
      <c r="U598" s="243"/>
      <c r="V598" s="243"/>
      <c r="W598" s="243"/>
    </row>
    <row r="599" spans="11:23" x14ac:dyDescent="0.25">
      <c r="K599" s="243"/>
      <c r="L599" s="243"/>
      <c r="M599" s="243"/>
      <c r="N599" s="243"/>
      <c r="O599" s="243"/>
      <c r="P599" s="243"/>
      <c r="Q599" s="243"/>
      <c r="R599" s="243"/>
      <c r="S599" s="243"/>
      <c r="T599" s="243"/>
      <c r="U599" s="243"/>
      <c r="V599" s="243"/>
      <c r="W599" s="243"/>
    </row>
    <row r="600" spans="11:23" x14ac:dyDescent="0.25">
      <c r="K600" s="255" t="s">
        <v>242</v>
      </c>
      <c r="L600" s="255" t="s">
        <v>242</v>
      </c>
      <c r="M600" s="255" t="s">
        <v>242</v>
      </c>
      <c r="N600" s="255" t="s">
        <v>242</v>
      </c>
      <c r="O600" s="255" t="s">
        <v>242</v>
      </c>
      <c r="P600" s="255" t="s">
        <v>242</v>
      </c>
      <c r="Q600" s="255" t="s">
        <v>242</v>
      </c>
      <c r="R600" s="255" t="s">
        <v>242</v>
      </c>
      <c r="S600" s="255" t="s">
        <v>242</v>
      </c>
      <c r="T600" s="255" t="s">
        <v>242</v>
      </c>
      <c r="U600" s="255" t="s">
        <v>242</v>
      </c>
      <c r="V600" s="255" t="s">
        <v>242</v>
      </c>
      <c r="W600" s="255" t="s">
        <v>242</v>
      </c>
    </row>
    <row r="601" spans="11:23" x14ac:dyDescent="0.25">
      <c r="K601" s="243"/>
      <c r="L601" s="243"/>
      <c r="M601" s="243"/>
      <c r="N601" s="243"/>
      <c r="O601" s="243"/>
      <c r="P601" s="243"/>
      <c r="Q601" s="243"/>
      <c r="R601" s="243"/>
      <c r="S601" s="243"/>
      <c r="T601" s="243"/>
      <c r="U601" s="243"/>
      <c r="V601" s="243"/>
      <c r="W601" s="243"/>
    </row>
    <row r="602" spans="11:23" x14ac:dyDescent="0.25">
      <c r="K602" s="243"/>
      <c r="L602" s="243"/>
      <c r="M602" s="243"/>
      <c r="N602" s="243"/>
      <c r="O602" s="243"/>
      <c r="P602" s="243"/>
      <c r="Q602" s="243"/>
      <c r="R602" s="243"/>
      <c r="S602" s="243"/>
      <c r="T602" s="243"/>
      <c r="U602" s="243"/>
      <c r="V602" s="243"/>
      <c r="W602" s="243"/>
    </row>
    <row r="603" spans="11:23" x14ac:dyDescent="0.25">
      <c r="K603" s="243"/>
      <c r="L603" s="243"/>
      <c r="M603" s="243"/>
      <c r="N603" s="243"/>
      <c r="O603" s="243"/>
      <c r="P603" s="243"/>
      <c r="Q603" s="243"/>
      <c r="R603" s="243"/>
      <c r="S603" s="243"/>
      <c r="T603" s="243"/>
      <c r="U603" s="243"/>
      <c r="V603" s="243"/>
      <c r="W603" s="243"/>
    </row>
    <row r="604" spans="11:23" x14ac:dyDescent="0.25">
      <c r="K604" s="243"/>
      <c r="L604" s="243"/>
      <c r="M604" s="243"/>
      <c r="N604" s="243"/>
      <c r="O604" s="243"/>
      <c r="P604" s="243"/>
      <c r="Q604" s="243"/>
      <c r="R604" s="243"/>
      <c r="S604" s="243"/>
      <c r="T604" s="243"/>
      <c r="U604" s="243"/>
      <c r="V604" s="243"/>
      <c r="W604" s="243"/>
    </row>
    <row r="605" spans="11:23" x14ac:dyDescent="0.25">
      <c r="K605" s="243"/>
      <c r="L605" s="243"/>
      <c r="M605" s="243"/>
      <c r="N605" s="243"/>
      <c r="O605" s="243"/>
      <c r="P605" s="243"/>
      <c r="Q605" s="243"/>
      <c r="R605" s="243"/>
      <c r="S605" s="243"/>
      <c r="T605" s="243"/>
      <c r="U605" s="243"/>
      <c r="V605" s="243"/>
      <c r="W605" s="243"/>
    </row>
    <row r="606" spans="11:23" x14ac:dyDescent="0.25">
      <c r="K606" s="243"/>
      <c r="L606" s="243"/>
      <c r="M606" s="243"/>
      <c r="N606" s="243"/>
      <c r="O606" s="243"/>
      <c r="P606" s="243"/>
      <c r="Q606" s="243"/>
      <c r="R606" s="243"/>
      <c r="S606" s="243"/>
      <c r="T606" s="243"/>
      <c r="U606" s="243"/>
      <c r="V606" s="243"/>
      <c r="W606" s="243"/>
    </row>
    <row r="607" spans="11:23" x14ac:dyDescent="0.25">
      <c r="K607" s="243"/>
      <c r="L607" s="243"/>
      <c r="M607" s="243"/>
      <c r="N607" s="243"/>
      <c r="O607" s="243"/>
      <c r="P607" s="243"/>
      <c r="Q607" s="243"/>
      <c r="R607" s="243"/>
      <c r="S607" s="243"/>
      <c r="T607" s="243"/>
      <c r="U607" s="243"/>
      <c r="V607" s="243"/>
      <c r="W607" s="243"/>
    </row>
    <row r="608" spans="11:23" x14ac:dyDescent="0.25">
      <c r="K608" s="243"/>
      <c r="L608" s="243"/>
      <c r="M608" s="243"/>
      <c r="N608" s="243"/>
      <c r="O608" s="243"/>
      <c r="P608" s="243"/>
      <c r="Q608" s="243"/>
      <c r="R608" s="243"/>
      <c r="S608" s="243"/>
      <c r="T608" s="243"/>
      <c r="U608" s="243"/>
      <c r="V608" s="243"/>
      <c r="W608" s="243"/>
    </row>
    <row r="609" spans="11:23" x14ac:dyDescent="0.25">
      <c r="K609" s="243"/>
      <c r="L609" s="243"/>
      <c r="M609" s="243"/>
      <c r="N609" s="243"/>
      <c r="O609" s="243"/>
      <c r="P609" s="243"/>
      <c r="Q609" s="243"/>
      <c r="R609" s="243"/>
      <c r="S609" s="243"/>
      <c r="T609" s="243"/>
      <c r="U609" s="243"/>
      <c r="V609" s="243"/>
      <c r="W609" s="243"/>
    </row>
    <row r="610" spans="11:23" x14ac:dyDescent="0.25">
      <c r="K610" s="243"/>
      <c r="L610" s="243"/>
      <c r="M610" s="243"/>
      <c r="N610" s="243"/>
      <c r="O610" s="243"/>
      <c r="P610" s="243"/>
      <c r="Q610" s="243"/>
      <c r="R610" s="243"/>
      <c r="S610" s="243"/>
      <c r="T610" s="243"/>
      <c r="U610" s="243"/>
      <c r="V610" s="243"/>
      <c r="W610" s="243"/>
    </row>
    <row r="611" spans="11:23" x14ac:dyDescent="0.25">
      <c r="K611" s="243"/>
      <c r="L611" s="243"/>
      <c r="M611" s="243"/>
      <c r="N611" s="243"/>
      <c r="O611" s="243"/>
      <c r="P611" s="243"/>
      <c r="Q611" s="243"/>
      <c r="R611" s="243"/>
      <c r="S611" s="243"/>
      <c r="T611" s="243"/>
      <c r="U611" s="243"/>
      <c r="V611" s="243"/>
      <c r="W611" s="243"/>
    </row>
    <row r="612" spans="11:23" x14ac:dyDescent="0.25">
      <c r="K612" s="243"/>
      <c r="L612" s="243"/>
      <c r="M612" s="243"/>
      <c r="N612" s="243"/>
      <c r="O612" s="243"/>
      <c r="P612" s="243"/>
      <c r="Q612" s="243"/>
      <c r="R612" s="243"/>
      <c r="S612" s="243"/>
      <c r="T612" s="243"/>
      <c r="U612" s="243"/>
      <c r="V612" s="243"/>
      <c r="W612" s="243"/>
    </row>
    <row r="613" spans="11:23" x14ac:dyDescent="0.25">
      <c r="K613" s="243"/>
      <c r="L613" s="243"/>
      <c r="M613" s="243"/>
      <c r="N613" s="243"/>
      <c r="O613" s="243"/>
      <c r="P613" s="243"/>
      <c r="Q613" s="243"/>
      <c r="R613" s="243"/>
      <c r="S613" s="243"/>
      <c r="T613" s="243"/>
      <c r="U613" s="243"/>
      <c r="V613" s="243"/>
      <c r="W613" s="243"/>
    </row>
    <row r="614" spans="11:23" x14ac:dyDescent="0.25">
      <c r="K614" s="243"/>
      <c r="L614" s="243"/>
      <c r="M614" s="243"/>
      <c r="N614" s="243"/>
      <c r="O614" s="243"/>
      <c r="P614" s="243"/>
      <c r="Q614" s="243"/>
      <c r="R614" s="243"/>
      <c r="S614" s="243"/>
      <c r="T614" s="243"/>
      <c r="U614" s="243"/>
      <c r="V614" s="243"/>
      <c r="W614" s="243"/>
    </row>
    <row r="615" spans="11:23" x14ac:dyDescent="0.25">
      <c r="K615" s="243"/>
      <c r="L615" s="243"/>
      <c r="M615" s="243"/>
      <c r="N615" s="243"/>
      <c r="O615" s="243"/>
      <c r="P615" s="243"/>
      <c r="Q615" s="243"/>
      <c r="R615" s="243"/>
      <c r="S615" s="243"/>
      <c r="T615" s="243"/>
      <c r="U615" s="243"/>
      <c r="V615" s="243"/>
      <c r="W615" s="243"/>
    </row>
    <row r="616" spans="11:23" x14ac:dyDescent="0.25">
      <c r="K616" s="243"/>
      <c r="L616" s="243"/>
      <c r="M616" s="243"/>
      <c r="N616" s="243"/>
      <c r="O616" s="243"/>
      <c r="P616" s="243"/>
      <c r="Q616" s="243"/>
      <c r="R616" s="243"/>
      <c r="S616" s="243"/>
      <c r="T616" s="243"/>
      <c r="U616" s="243"/>
      <c r="V616" s="243"/>
      <c r="W616" s="243"/>
    </row>
    <row r="617" spans="11:23" x14ac:dyDescent="0.25">
      <c r="K617" s="243"/>
      <c r="L617" s="243"/>
      <c r="M617" s="243"/>
      <c r="N617" s="243"/>
      <c r="O617" s="243"/>
      <c r="P617" s="243"/>
      <c r="Q617" s="243"/>
      <c r="R617" s="243"/>
      <c r="S617" s="243"/>
      <c r="T617" s="243"/>
      <c r="U617" s="243"/>
      <c r="V617" s="243"/>
      <c r="W617" s="243"/>
    </row>
    <row r="618" spans="11:23" x14ac:dyDescent="0.25">
      <c r="K618" s="243"/>
      <c r="L618" s="243"/>
      <c r="M618" s="243"/>
      <c r="N618" s="243"/>
      <c r="O618" s="243"/>
      <c r="P618" s="243"/>
      <c r="Q618" s="243"/>
      <c r="R618" s="243"/>
      <c r="S618" s="243"/>
      <c r="T618" s="243"/>
      <c r="U618" s="243"/>
      <c r="V618" s="243"/>
      <c r="W618" s="243"/>
    </row>
    <row r="619" spans="11:23" x14ac:dyDescent="0.25">
      <c r="K619" s="243"/>
      <c r="L619" s="243"/>
      <c r="M619" s="243"/>
      <c r="N619" s="243"/>
      <c r="O619" s="243"/>
      <c r="P619" s="243"/>
      <c r="Q619" s="243"/>
      <c r="R619" s="243"/>
      <c r="S619" s="243"/>
      <c r="T619" s="243"/>
      <c r="U619" s="243"/>
      <c r="V619" s="243"/>
      <c r="W619" s="243"/>
    </row>
    <row r="620" spans="11:23" x14ac:dyDescent="0.25">
      <c r="K620" s="243"/>
      <c r="L620" s="243"/>
      <c r="M620" s="243"/>
      <c r="N620" s="243"/>
      <c r="O620" s="243"/>
      <c r="P620" s="243"/>
      <c r="Q620" s="243"/>
      <c r="R620" s="243"/>
      <c r="S620" s="243"/>
      <c r="T620" s="243"/>
      <c r="U620" s="243"/>
      <c r="V620" s="243"/>
      <c r="W620" s="243"/>
    </row>
    <row r="621" spans="11:23" x14ac:dyDescent="0.25">
      <c r="K621" s="243"/>
      <c r="L621" s="243"/>
      <c r="M621" s="243"/>
      <c r="N621" s="243"/>
      <c r="O621" s="243"/>
      <c r="P621" s="243"/>
      <c r="Q621" s="243"/>
      <c r="R621" s="243"/>
      <c r="S621" s="243"/>
      <c r="T621" s="243"/>
      <c r="U621" s="243"/>
      <c r="V621" s="243"/>
      <c r="W621" s="243"/>
    </row>
    <row r="622" spans="11:23" x14ac:dyDescent="0.25">
      <c r="K622" s="243"/>
      <c r="L622" s="243"/>
      <c r="M622" s="243"/>
      <c r="N622" s="243"/>
      <c r="O622" s="243"/>
      <c r="P622" s="243"/>
      <c r="Q622" s="243"/>
      <c r="R622" s="243"/>
      <c r="S622" s="243"/>
      <c r="T622" s="243"/>
      <c r="U622" s="243"/>
      <c r="V622" s="243"/>
      <c r="W622" s="243"/>
    </row>
    <row r="623" spans="11:23" x14ac:dyDescent="0.25">
      <c r="K623" s="243"/>
      <c r="L623" s="243"/>
      <c r="M623" s="243"/>
      <c r="N623" s="243"/>
      <c r="O623" s="243"/>
      <c r="P623" s="243"/>
      <c r="Q623" s="243"/>
      <c r="R623" s="243"/>
      <c r="S623" s="243"/>
      <c r="T623" s="243"/>
      <c r="U623" s="243"/>
      <c r="V623" s="243"/>
      <c r="W623" s="243"/>
    </row>
    <row r="624" spans="11:23" x14ac:dyDescent="0.25">
      <c r="K624" s="243"/>
      <c r="L624" s="243"/>
      <c r="M624" s="243"/>
      <c r="N624" s="243"/>
      <c r="O624" s="243"/>
      <c r="P624" s="243"/>
      <c r="Q624" s="243"/>
      <c r="R624" s="243"/>
      <c r="S624" s="243"/>
      <c r="T624" s="243"/>
      <c r="U624" s="243"/>
      <c r="V624" s="243"/>
      <c r="W624" s="243"/>
    </row>
    <row r="625" spans="11:23" x14ac:dyDescent="0.25">
      <c r="K625" s="243"/>
      <c r="L625" s="243"/>
      <c r="M625" s="243"/>
      <c r="N625" s="243"/>
      <c r="O625" s="243"/>
      <c r="P625" s="243"/>
      <c r="Q625" s="243"/>
      <c r="R625" s="243"/>
      <c r="S625" s="243"/>
      <c r="T625" s="243"/>
      <c r="U625" s="243"/>
      <c r="V625" s="243"/>
      <c r="W625" s="243"/>
    </row>
    <row r="626" spans="11:23" x14ac:dyDescent="0.25">
      <c r="K626" s="243"/>
      <c r="L626" s="243"/>
      <c r="M626" s="243"/>
      <c r="N626" s="243"/>
      <c r="O626" s="243"/>
      <c r="P626" s="243"/>
      <c r="Q626" s="243"/>
      <c r="R626" s="243"/>
      <c r="S626" s="243"/>
      <c r="T626" s="243"/>
      <c r="U626" s="243"/>
      <c r="V626" s="243"/>
      <c r="W626" s="243"/>
    </row>
    <row r="627" spans="11:23" x14ac:dyDescent="0.25">
      <c r="K627" s="243"/>
      <c r="L627" s="243"/>
      <c r="M627" s="243"/>
      <c r="N627" s="243"/>
      <c r="O627" s="243"/>
      <c r="P627" s="243"/>
      <c r="Q627" s="243"/>
      <c r="R627" s="243"/>
      <c r="S627" s="243"/>
      <c r="T627" s="243"/>
      <c r="U627" s="243"/>
      <c r="V627" s="243"/>
      <c r="W627" s="243"/>
    </row>
    <row r="628" spans="11:23" x14ac:dyDescent="0.25">
      <c r="K628" s="243"/>
      <c r="L628" s="243"/>
      <c r="M628" s="243"/>
      <c r="N628" s="243"/>
      <c r="O628" s="243"/>
      <c r="P628" s="243"/>
      <c r="Q628" s="243"/>
      <c r="R628" s="243"/>
      <c r="S628" s="243"/>
      <c r="T628" s="243"/>
      <c r="U628" s="243"/>
      <c r="V628" s="243"/>
      <c r="W628" s="243"/>
    </row>
    <row r="629" spans="11:23" x14ac:dyDescent="0.25">
      <c r="K629" s="243"/>
      <c r="L629" s="243"/>
      <c r="M629" s="243"/>
      <c r="N629" s="243"/>
      <c r="O629" s="243"/>
      <c r="P629" s="243"/>
      <c r="Q629" s="243"/>
      <c r="R629" s="243"/>
      <c r="S629" s="243"/>
      <c r="T629" s="243"/>
      <c r="U629" s="243"/>
      <c r="V629" s="243"/>
      <c r="W629" s="243"/>
    </row>
    <row r="630" spans="11:23" x14ac:dyDescent="0.25">
      <c r="K630" s="243"/>
      <c r="L630" s="243"/>
      <c r="M630" s="243"/>
      <c r="N630" s="243"/>
      <c r="O630" s="243"/>
      <c r="P630" s="243"/>
      <c r="Q630" s="243"/>
      <c r="R630" s="243"/>
      <c r="S630" s="243"/>
      <c r="T630" s="243"/>
      <c r="U630" s="243"/>
      <c r="V630" s="243"/>
      <c r="W630" s="243"/>
    </row>
    <row r="631" spans="11:23" x14ac:dyDescent="0.25">
      <c r="K631" s="243"/>
      <c r="L631" s="243"/>
      <c r="M631" s="243"/>
      <c r="N631" s="243"/>
      <c r="O631" s="243"/>
      <c r="P631" s="243"/>
      <c r="Q631" s="243"/>
      <c r="R631" s="243"/>
      <c r="S631" s="243"/>
      <c r="T631" s="243"/>
      <c r="U631" s="243"/>
      <c r="V631" s="243"/>
      <c r="W631" s="243"/>
    </row>
    <row r="632" spans="11:23" x14ac:dyDescent="0.25">
      <c r="K632" s="243"/>
      <c r="L632" s="243"/>
      <c r="M632" s="243"/>
      <c r="N632" s="243"/>
      <c r="O632" s="243"/>
      <c r="P632" s="243"/>
      <c r="Q632" s="243"/>
      <c r="R632" s="243"/>
      <c r="S632" s="243"/>
      <c r="T632" s="243"/>
      <c r="U632" s="243"/>
      <c r="V632" s="243"/>
      <c r="W632" s="243"/>
    </row>
    <row r="633" spans="11:23" x14ac:dyDescent="0.25">
      <c r="K633" s="243"/>
      <c r="L633" s="243"/>
      <c r="M633" s="243"/>
      <c r="N633" s="243"/>
      <c r="O633" s="243"/>
      <c r="P633" s="243"/>
      <c r="Q633" s="243"/>
      <c r="R633" s="243"/>
      <c r="S633" s="243"/>
      <c r="T633" s="243"/>
      <c r="U633" s="243"/>
      <c r="V633" s="243"/>
      <c r="W633" s="243"/>
    </row>
    <row r="634" spans="11:23" x14ac:dyDescent="0.25">
      <c r="K634" s="243"/>
      <c r="L634" s="243"/>
      <c r="M634" s="243"/>
      <c r="N634" s="243"/>
      <c r="O634" s="243"/>
      <c r="P634" s="243"/>
      <c r="Q634" s="243"/>
      <c r="R634" s="243"/>
      <c r="S634" s="243"/>
      <c r="T634" s="243"/>
      <c r="U634" s="243"/>
      <c r="V634" s="243"/>
      <c r="W634" s="243"/>
    </row>
    <row r="635" spans="11:23" x14ac:dyDescent="0.25">
      <c r="K635" s="243"/>
      <c r="L635" s="243"/>
      <c r="M635" s="243"/>
      <c r="N635" s="243"/>
      <c r="O635" s="243"/>
      <c r="P635" s="243"/>
      <c r="Q635" s="243"/>
      <c r="R635" s="243"/>
      <c r="S635" s="243"/>
      <c r="T635" s="243"/>
      <c r="U635" s="243"/>
      <c r="V635" s="243"/>
      <c r="W635" s="243"/>
    </row>
    <row r="636" spans="11:23" x14ac:dyDescent="0.25">
      <c r="K636" s="243"/>
      <c r="L636" s="243"/>
      <c r="M636" s="243"/>
      <c r="N636" s="243"/>
      <c r="O636" s="243"/>
      <c r="P636" s="243"/>
      <c r="Q636" s="243"/>
      <c r="R636" s="243"/>
      <c r="S636" s="243"/>
      <c r="T636" s="243"/>
      <c r="U636" s="243"/>
      <c r="V636" s="243"/>
      <c r="W636" s="243"/>
    </row>
    <row r="637" spans="11:23" x14ac:dyDescent="0.25">
      <c r="K637" s="243"/>
      <c r="L637" s="243"/>
      <c r="M637" s="243"/>
      <c r="N637" s="243"/>
      <c r="O637" s="243"/>
      <c r="P637" s="243"/>
      <c r="Q637" s="243"/>
      <c r="R637" s="243"/>
      <c r="S637" s="243"/>
      <c r="T637" s="243"/>
      <c r="U637" s="243"/>
      <c r="V637" s="243"/>
      <c r="W637" s="243"/>
    </row>
    <row r="638" spans="11:23" x14ac:dyDescent="0.25">
      <c r="K638" s="243"/>
      <c r="L638" s="243"/>
      <c r="M638" s="243"/>
      <c r="N638" s="243"/>
      <c r="O638" s="243"/>
      <c r="P638" s="243"/>
      <c r="Q638" s="243"/>
      <c r="R638" s="243"/>
      <c r="S638" s="243"/>
      <c r="T638" s="243"/>
      <c r="U638" s="243"/>
      <c r="V638" s="243"/>
      <c r="W638" s="243"/>
    </row>
    <row r="639" spans="11:23" x14ac:dyDescent="0.25">
      <c r="K639" s="243"/>
      <c r="L639" s="243"/>
      <c r="M639" s="243"/>
      <c r="N639" s="243"/>
      <c r="O639" s="243"/>
      <c r="P639" s="243"/>
      <c r="Q639" s="243"/>
      <c r="R639" s="243"/>
      <c r="S639" s="243"/>
      <c r="T639" s="243"/>
      <c r="U639" s="243"/>
      <c r="V639" s="243"/>
      <c r="W639" s="243"/>
    </row>
    <row r="640" spans="11:23" x14ac:dyDescent="0.25">
      <c r="K640" s="243"/>
      <c r="L640" s="243"/>
      <c r="M640" s="243"/>
      <c r="N640" s="243"/>
      <c r="O640" s="243"/>
      <c r="P640" s="243"/>
      <c r="Q640" s="243"/>
      <c r="R640" s="243"/>
      <c r="S640" s="243"/>
      <c r="T640" s="243"/>
      <c r="U640" s="243"/>
      <c r="V640" s="243"/>
      <c r="W640" s="243"/>
    </row>
    <row r="641" spans="11:23" x14ac:dyDescent="0.25">
      <c r="K641" s="243"/>
      <c r="L641" s="243"/>
      <c r="M641" s="243"/>
      <c r="N641" s="243"/>
      <c r="O641" s="243"/>
      <c r="P641" s="243"/>
      <c r="Q641" s="243"/>
      <c r="R641" s="243"/>
      <c r="S641" s="243"/>
      <c r="T641" s="243"/>
      <c r="U641" s="243"/>
      <c r="V641" s="243"/>
      <c r="W641" s="243"/>
    </row>
    <row r="642" spans="11:23" x14ac:dyDescent="0.25">
      <c r="K642" s="243"/>
      <c r="L642" s="243"/>
      <c r="M642" s="243"/>
      <c r="N642" s="243"/>
      <c r="O642" s="243"/>
      <c r="P642" s="243"/>
      <c r="Q642" s="243"/>
      <c r="R642" s="243"/>
      <c r="S642" s="243"/>
      <c r="T642" s="243"/>
      <c r="U642" s="243"/>
      <c r="V642" s="243"/>
      <c r="W642" s="243"/>
    </row>
    <row r="643" spans="11:23" x14ac:dyDescent="0.25">
      <c r="K643" s="243"/>
      <c r="L643" s="243"/>
      <c r="M643" s="243"/>
      <c r="N643" s="243"/>
      <c r="O643" s="243"/>
      <c r="P643" s="243"/>
      <c r="Q643" s="243"/>
      <c r="R643" s="243"/>
      <c r="S643" s="243"/>
      <c r="T643" s="243"/>
      <c r="U643" s="243"/>
      <c r="V643" s="243"/>
      <c r="W643" s="243"/>
    </row>
    <row r="644" spans="11:23" x14ac:dyDescent="0.25">
      <c r="K644" s="243"/>
      <c r="L644" s="243"/>
      <c r="M644" s="243"/>
      <c r="N644" s="243"/>
      <c r="O644" s="243"/>
      <c r="P644" s="243"/>
      <c r="Q644" s="243"/>
      <c r="R644" s="243"/>
      <c r="S644" s="243"/>
      <c r="T644" s="243"/>
      <c r="U644" s="243"/>
      <c r="V644" s="243"/>
      <c r="W644" s="243"/>
    </row>
    <row r="645" spans="11:23" x14ac:dyDescent="0.25">
      <c r="K645" s="243"/>
      <c r="L645" s="243"/>
      <c r="M645" s="243"/>
      <c r="N645" s="243"/>
      <c r="O645" s="243"/>
      <c r="P645" s="243"/>
      <c r="Q645" s="243"/>
      <c r="R645" s="243"/>
      <c r="S645" s="243"/>
      <c r="T645" s="243"/>
      <c r="U645" s="243"/>
      <c r="V645" s="243"/>
      <c r="W645" s="243"/>
    </row>
    <row r="646" spans="11:23" x14ac:dyDescent="0.25">
      <c r="K646" s="243"/>
      <c r="L646" s="243"/>
      <c r="M646" s="243"/>
      <c r="N646" s="243"/>
      <c r="O646" s="243"/>
      <c r="P646" s="243"/>
      <c r="Q646" s="243"/>
      <c r="R646" s="243"/>
      <c r="S646" s="243"/>
      <c r="T646" s="243"/>
      <c r="U646" s="243"/>
      <c r="V646" s="243"/>
      <c r="W646" s="243"/>
    </row>
    <row r="647" spans="11:23" x14ac:dyDescent="0.25">
      <c r="K647" s="243"/>
      <c r="L647" s="243"/>
      <c r="M647" s="243"/>
      <c r="N647" s="243"/>
      <c r="O647" s="243"/>
      <c r="P647" s="243"/>
      <c r="Q647" s="243"/>
      <c r="R647" s="243"/>
      <c r="S647" s="243"/>
      <c r="T647" s="243"/>
      <c r="U647" s="243"/>
      <c r="V647" s="243"/>
      <c r="W647" s="243"/>
    </row>
    <row r="648" spans="11:23" x14ac:dyDescent="0.25">
      <c r="K648" s="243"/>
      <c r="L648" s="243"/>
      <c r="M648" s="243"/>
      <c r="N648" s="243"/>
      <c r="O648" s="243"/>
      <c r="P648" s="243"/>
      <c r="Q648" s="243"/>
      <c r="R648" s="243"/>
      <c r="S648" s="243"/>
      <c r="T648" s="243"/>
      <c r="U648" s="243"/>
      <c r="V648" s="243"/>
      <c r="W648" s="243"/>
    </row>
    <row r="649" spans="11:23" x14ac:dyDescent="0.25">
      <c r="K649" s="243"/>
      <c r="L649" s="243"/>
      <c r="M649" s="243"/>
      <c r="N649" s="243"/>
      <c r="O649" s="243"/>
      <c r="P649" s="243"/>
      <c r="Q649" s="243"/>
      <c r="R649" s="243"/>
      <c r="S649" s="243"/>
      <c r="T649" s="243"/>
      <c r="U649" s="243"/>
      <c r="V649" s="243"/>
      <c r="W649" s="243"/>
    </row>
    <row r="650" spans="11:23" x14ac:dyDescent="0.25">
      <c r="K650" s="243"/>
      <c r="L650" s="243"/>
      <c r="M650" s="243"/>
      <c r="N650" s="243"/>
      <c r="O650" s="243"/>
      <c r="P650" s="243"/>
      <c r="Q650" s="243"/>
      <c r="R650" s="243"/>
      <c r="S650" s="243"/>
      <c r="T650" s="243"/>
      <c r="U650" s="243"/>
      <c r="V650" s="243"/>
      <c r="W650" s="243"/>
    </row>
    <row r="651" spans="11:23" x14ac:dyDescent="0.25">
      <c r="K651" s="243"/>
      <c r="L651" s="243"/>
      <c r="M651" s="243"/>
      <c r="N651" s="243"/>
      <c r="O651" s="243"/>
      <c r="P651" s="243"/>
      <c r="Q651" s="243"/>
      <c r="R651" s="243"/>
      <c r="S651" s="243"/>
      <c r="T651" s="243"/>
      <c r="U651" s="243"/>
      <c r="V651" s="243"/>
      <c r="W651" s="243"/>
    </row>
    <row r="652" spans="11:23" x14ac:dyDescent="0.25">
      <c r="K652" s="243"/>
      <c r="L652" s="243"/>
      <c r="M652" s="243"/>
      <c r="N652" s="243"/>
      <c r="O652" s="243"/>
      <c r="P652" s="243"/>
      <c r="Q652" s="243"/>
      <c r="R652" s="243"/>
      <c r="S652" s="243"/>
      <c r="T652" s="243"/>
      <c r="U652" s="243"/>
      <c r="V652" s="243"/>
      <c r="W652" s="243"/>
    </row>
    <row r="653" spans="11:23" x14ac:dyDescent="0.25">
      <c r="K653" s="243"/>
      <c r="L653" s="243"/>
      <c r="M653" s="243"/>
      <c r="N653" s="243"/>
      <c r="O653" s="243"/>
      <c r="P653" s="243"/>
      <c r="Q653" s="243"/>
      <c r="R653" s="243"/>
      <c r="S653" s="243"/>
      <c r="T653" s="243"/>
      <c r="U653" s="243"/>
      <c r="V653" s="243"/>
      <c r="W653" s="243"/>
    </row>
    <row r="654" spans="11:23" x14ac:dyDescent="0.25">
      <c r="K654" s="243"/>
      <c r="L654" s="243"/>
      <c r="M654" s="243"/>
      <c r="N654" s="243"/>
      <c r="O654" s="243"/>
      <c r="P654" s="243"/>
      <c r="Q654" s="243"/>
      <c r="R654" s="243"/>
      <c r="S654" s="243"/>
      <c r="T654" s="243"/>
      <c r="U654" s="243"/>
      <c r="V654" s="243"/>
      <c r="W654" s="243"/>
    </row>
    <row r="655" spans="11:23" x14ac:dyDescent="0.25">
      <c r="K655" s="243"/>
      <c r="L655" s="243"/>
      <c r="M655" s="243"/>
      <c r="N655" s="243"/>
      <c r="O655" s="243"/>
      <c r="P655" s="243"/>
      <c r="Q655" s="243"/>
      <c r="R655" s="243"/>
      <c r="S655" s="243"/>
      <c r="T655" s="243"/>
      <c r="U655" s="243"/>
      <c r="V655" s="243"/>
      <c r="W655" s="243"/>
    </row>
    <row r="656" spans="11:23" x14ac:dyDescent="0.25">
      <c r="K656" s="243"/>
      <c r="L656" s="243"/>
      <c r="M656" s="243"/>
      <c r="N656" s="243"/>
      <c r="O656" s="243"/>
      <c r="P656" s="243"/>
      <c r="Q656" s="243"/>
      <c r="R656" s="243"/>
      <c r="S656" s="243"/>
      <c r="T656" s="243"/>
      <c r="U656" s="243"/>
      <c r="V656" s="243"/>
      <c r="W656" s="243"/>
    </row>
    <row r="657" spans="11:23" x14ac:dyDescent="0.25">
      <c r="K657" s="243"/>
      <c r="L657" s="243"/>
      <c r="M657" s="243"/>
      <c r="N657" s="243"/>
      <c r="O657" s="243"/>
      <c r="P657" s="243"/>
      <c r="Q657" s="243"/>
      <c r="R657" s="243"/>
      <c r="S657" s="243"/>
      <c r="T657" s="243"/>
      <c r="U657" s="243"/>
      <c r="V657" s="243"/>
      <c r="W657" s="243"/>
    </row>
    <row r="658" spans="11:23" x14ac:dyDescent="0.25">
      <c r="K658" s="243"/>
      <c r="L658" s="243"/>
      <c r="M658" s="243"/>
      <c r="N658" s="243"/>
      <c r="O658" s="243"/>
      <c r="P658" s="243"/>
      <c r="Q658" s="243"/>
      <c r="R658" s="243"/>
      <c r="S658" s="243"/>
      <c r="T658" s="243"/>
      <c r="U658" s="243"/>
      <c r="V658" s="243"/>
      <c r="W658" s="243"/>
    </row>
    <row r="659" spans="11:23" x14ac:dyDescent="0.25">
      <c r="K659" s="243"/>
      <c r="L659" s="243"/>
      <c r="M659" s="243"/>
      <c r="N659" s="243"/>
      <c r="O659" s="243"/>
      <c r="P659" s="243"/>
      <c r="Q659" s="243"/>
      <c r="R659" s="243"/>
      <c r="S659" s="243"/>
      <c r="T659" s="243"/>
      <c r="U659" s="243"/>
      <c r="V659" s="243"/>
      <c r="W659" s="243"/>
    </row>
    <row r="660" spans="11:23" x14ac:dyDescent="0.25">
      <c r="K660" s="255" t="s">
        <v>242</v>
      </c>
      <c r="L660" s="255" t="s">
        <v>242</v>
      </c>
      <c r="M660" s="255" t="s">
        <v>242</v>
      </c>
      <c r="N660" s="255" t="s">
        <v>242</v>
      </c>
      <c r="O660" s="255" t="s">
        <v>242</v>
      </c>
      <c r="P660" s="255" t="s">
        <v>242</v>
      </c>
      <c r="Q660" s="255" t="s">
        <v>242</v>
      </c>
      <c r="R660" s="255" t="s">
        <v>242</v>
      </c>
      <c r="S660" s="255" t="s">
        <v>242</v>
      </c>
      <c r="T660" s="255" t="s">
        <v>242</v>
      </c>
      <c r="U660" s="255" t="s">
        <v>242</v>
      </c>
      <c r="V660" s="255" t="s">
        <v>242</v>
      </c>
      <c r="W660" s="255" t="s">
        <v>242</v>
      </c>
    </row>
    <row r="661" spans="11:23" x14ac:dyDescent="0.25">
      <c r="K661" s="243"/>
      <c r="L661" s="243"/>
      <c r="M661" s="243"/>
      <c r="N661" s="243"/>
      <c r="O661" s="243"/>
      <c r="P661" s="243"/>
      <c r="Q661" s="243"/>
      <c r="R661" s="243"/>
      <c r="S661" s="243"/>
      <c r="T661" s="243"/>
      <c r="U661" s="243"/>
      <c r="V661" s="243"/>
      <c r="W661" s="243"/>
    </row>
    <row r="662" spans="11:23" x14ac:dyDescent="0.25">
      <c r="K662" s="243"/>
      <c r="L662" s="243"/>
      <c r="M662" s="243"/>
      <c r="N662" s="243"/>
      <c r="O662" s="243"/>
      <c r="P662" s="243"/>
      <c r="Q662" s="243"/>
      <c r="R662" s="243"/>
      <c r="S662" s="243"/>
      <c r="T662" s="243"/>
      <c r="U662" s="243"/>
      <c r="V662" s="243"/>
      <c r="W662" s="243"/>
    </row>
    <row r="663" spans="11:23" x14ac:dyDescent="0.25">
      <c r="K663" s="243"/>
      <c r="L663" s="243"/>
      <c r="M663" s="243"/>
      <c r="N663" s="243"/>
      <c r="O663" s="243"/>
      <c r="P663" s="243"/>
      <c r="Q663" s="243"/>
      <c r="R663" s="243"/>
      <c r="S663" s="243"/>
      <c r="T663" s="243"/>
      <c r="U663" s="243"/>
      <c r="V663" s="243"/>
      <c r="W663" s="243"/>
    </row>
    <row r="664" spans="11:23" x14ac:dyDescent="0.25">
      <c r="K664" s="243"/>
      <c r="L664" s="243"/>
      <c r="M664" s="243"/>
      <c r="N664" s="243"/>
      <c r="O664" s="243"/>
      <c r="P664" s="243"/>
      <c r="Q664" s="243"/>
      <c r="R664" s="243"/>
      <c r="S664" s="243"/>
      <c r="T664" s="243"/>
      <c r="U664" s="243"/>
      <c r="V664" s="243"/>
      <c r="W664" s="243"/>
    </row>
    <row r="665" spans="11:23" x14ac:dyDescent="0.25">
      <c r="K665" s="243"/>
      <c r="L665" s="243"/>
      <c r="M665" s="243"/>
      <c r="N665" s="243"/>
      <c r="O665" s="243"/>
      <c r="P665" s="243"/>
      <c r="Q665" s="243"/>
      <c r="R665" s="243"/>
      <c r="S665" s="243"/>
      <c r="T665" s="243"/>
      <c r="U665" s="243"/>
      <c r="V665" s="243"/>
      <c r="W665" s="243"/>
    </row>
    <row r="666" spans="11:23" x14ac:dyDescent="0.25">
      <c r="K666" s="243"/>
      <c r="L666" s="243"/>
      <c r="M666" s="243"/>
      <c r="N666" s="243"/>
      <c r="O666" s="243"/>
      <c r="P666" s="243"/>
      <c r="Q666" s="243"/>
      <c r="R666" s="243"/>
      <c r="S666" s="243"/>
      <c r="T666" s="243"/>
      <c r="U666" s="243"/>
      <c r="V666" s="243"/>
      <c r="W666" s="243"/>
    </row>
    <row r="667" spans="11:23" x14ac:dyDescent="0.25">
      <c r="K667" s="243"/>
      <c r="L667" s="243"/>
      <c r="M667" s="243"/>
      <c r="N667" s="243"/>
      <c r="O667" s="243"/>
      <c r="P667" s="243"/>
      <c r="Q667" s="243"/>
      <c r="R667" s="243"/>
      <c r="S667" s="243"/>
      <c r="T667" s="243"/>
      <c r="U667" s="243"/>
      <c r="V667" s="243"/>
      <c r="W667" s="243"/>
    </row>
    <row r="668" spans="11:23" x14ac:dyDescent="0.25">
      <c r="K668" s="243"/>
      <c r="L668" s="243"/>
      <c r="M668" s="243"/>
      <c r="N668" s="243"/>
      <c r="O668" s="243"/>
      <c r="P668" s="243"/>
      <c r="Q668" s="243"/>
      <c r="R668" s="243"/>
      <c r="S668" s="243"/>
      <c r="T668" s="243"/>
      <c r="U668" s="243"/>
      <c r="V668" s="243"/>
      <c r="W668" s="243"/>
    </row>
    <row r="669" spans="11:23" x14ac:dyDescent="0.25">
      <c r="K669" s="243"/>
      <c r="L669" s="243"/>
      <c r="M669" s="243"/>
      <c r="N669" s="243"/>
      <c r="O669" s="243"/>
      <c r="P669" s="243"/>
      <c r="Q669" s="243"/>
      <c r="R669" s="243"/>
      <c r="S669" s="243"/>
      <c r="T669" s="243"/>
      <c r="U669" s="243"/>
      <c r="V669" s="243"/>
      <c r="W669" s="243"/>
    </row>
    <row r="670" spans="11:23" x14ac:dyDescent="0.25">
      <c r="K670" s="243"/>
      <c r="L670" s="243"/>
      <c r="M670" s="243"/>
      <c r="N670" s="243"/>
      <c r="O670" s="243"/>
      <c r="P670" s="243"/>
      <c r="Q670" s="243"/>
      <c r="R670" s="243"/>
      <c r="S670" s="243"/>
      <c r="T670" s="243"/>
      <c r="U670" s="243"/>
      <c r="V670" s="243"/>
      <c r="W670" s="243"/>
    </row>
    <row r="671" spans="11:23" x14ac:dyDescent="0.25">
      <c r="K671" s="243"/>
      <c r="L671" s="243"/>
      <c r="M671" s="243"/>
      <c r="N671" s="243"/>
      <c r="O671" s="243"/>
      <c r="P671" s="243"/>
      <c r="Q671" s="243"/>
      <c r="R671" s="243"/>
      <c r="S671" s="243"/>
      <c r="T671" s="243"/>
      <c r="U671" s="243"/>
      <c r="V671" s="243"/>
      <c r="W671" s="243"/>
    </row>
    <row r="672" spans="11:23" x14ac:dyDescent="0.25">
      <c r="K672" s="243"/>
      <c r="L672" s="243"/>
      <c r="M672" s="243"/>
      <c r="N672" s="243"/>
      <c r="O672" s="243"/>
      <c r="P672" s="243"/>
      <c r="Q672" s="243"/>
      <c r="R672" s="243"/>
      <c r="S672" s="243"/>
      <c r="T672" s="243"/>
      <c r="U672" s="243"/>
      <c r="V672" s="243"/>
      <c r="W672" s="243"/>
    </row>
    <row r="673" spans="11:23" x14ac:dyDescent="0.25">
      <c r="K673" s="243"/>
      <c r="L673" s="243"/>
      <c r="M673" s="243"/>
      <c r="N673" s="243"/>
      <c r="O673" s="243"/>
      <c r="P673" s="243"/>
      <c r="Q673" s="243"/>
      <c r="R673" s="243"/>
      <c r="S673" s="243"/>
      <c r="T673" s="243"/>
      <c r="U673" s="243"/>
      <c r="V673" s="243"/>
      <c r="W673" s="243"/>
    </row>
    <row r="674" spans="11:23" x14ac:dyDescent="0.25">
      <c r="K674" s="243"/>
      <c r="L674" s="243"/>
      <c r="M674" s="243"/>
      <c r="N674" s="243"/>
      <c r="O674" s="243"/>
      <c r="P674" s="243"/>
      <c r="Q674" s="243"/>
      <c r="R674" s="243"/>
      <c r="S674" s="243"/>
      <c r="T674" s="243"/>
      <c r="U674" s="243"/>
      <c r="V674" s="243"/>
      <c r="W674" s="243"/>
    </row>
    <row r="675" spans="11:23" x14ac:dyDescent="0.25">
      <c r="K675" s="243"/>
      <c r="L675" s="243"/>
      <c r="M675" s="243"/>
      <c r="N675" s="243"/>
      <c r="O675" s="243"/>
      <c r="P675" s="243"/>
      <c r="Q675" s="243"/>
      <c r="R675" s="243"/>
      <c r="S675" s="243"/>
      <c r="T675" s="243"/>
      <c r="U675" s="243"/>
      <c r="V675" s="243"/>
      <c r="W675" s="243"/>
    </row>
    <row r="676" spans="11:23" x14ac:dyDescent="0.25">
      <c r="K676" s="243"/>
      <c r="L676" s="243"/>
      <c r="M676" s="243"/>
      <c r="N676" s="243"/>
      <c r="O676" s="243"/>
      <c r="P676" s="243"/>
      <c r="Q676" s="243"/>
      <c r="R676" s="243"/>
      <c r="S676" s="243"/>
      <c r="T676" s="243"/>
      <c r="U676" s="243"/>
      <c r="V676" s="243"/>
      <c r="W676" s="243"/>
    </row>
    <row r="677" spans="11:23" x14ac:dyDescent="0.25">
      <c r="K677" s="243"/>
      <c r="L677" s="243"/>
      <c r="M677" s="243"/>
      <c r="N677" s="243"/>
      <c r="O677" s="243"/>
      <c r="P677" s="243"/>
      <c r="Q677" s="243"/>
      <c r="R677" s="243"/>
      <c r="S677" s="243"/>
      <c r="T677" s="243"/>
      <c r="U677" s="243"/>
      <c r="V677" s="243"/>
      <c r="W677" s="243"/>
    </row>
    <row r="678" spans="11:23" x14ac:dyDescent="0.25">
      <c r="K678" s="243"/>
      <c r="L678" s="243"/>
      <c r="M678" s="243"/>
      <c r="N678" s="243"/>
      <c r="O678" s="243"/>
      <c r="P678" s="243"/>
      <c r="Q678" s="243"/>
      <c r="R678" s="243"/>
      <c r="S678" s="243"/>
      <c r="T678" s="243"/>
      <c r="U678" s="243"/>
      <c r="V678" s="243"/>
      <c r="W678" s="243"/>
    </row>
    <row r="679" spans="11:23" x14ac:dyDescent="0.25">
      <c r="K679" s="243"/>
      <c r="L679" s="243"/>
      <c r="M679" s="243"/>
      <c r="N679" s="243"/>
      <c r="O679" s="243"/>
      <c r="P679" s="243"/>
      <c r="Q679" s="243"/>
      <c r="R679" s="243"/>
      <c r="S679" s="243"/>
      <c r="T679" s="243"/>
      <c r="U679" s="243"/>
      <c r="V679" s="243"/>
      <c r="W679" s="243"/>
    </row>
    <row r="680" spans="11:23" x14ac:dyDescent="0.25">
      <c r="K680" s="243"/>
      <c r="L680" s="243"/>
      <c r="M680" s="243"/>
      <c r="N680" s="243"/>
      <c r="O680" s="243"/>
      <c r="P680" s="243"/>
      <c r="Q680" s="243"/>
      <c r="R680" s="243"/>
      <c r="S680" s="243"/>
      <c r="T680" s="243"/>
      <c r="U680" s="243"/>
      <c r="V680" s="243"/>
      <c r="W680" s="243"/>
    </row>
    <row r="681" spans="11:23" x14ac:dyDescent="0.25">
      <c r="K681" s="243"/>
      <c r="L681" s="243"/>
      <c r="M681" s="243"/>
      <c r="N681" s="243"/>
      <c r="O681" s="243"/>
      <c r="P681" s="243"/>
      <c r="Q681" s="243"/>
      <c r="R681" s="243"/>
      <c r="S681" s="243"/>
      <c r="T681" s="243"/>
      <c r="U681" s="243"/>
      <c r="V681" s="243"/>
      <c r="W681" s="243"/>
    </row>
    <row r="682" spans="11:23" x14ac:dyDescent="0.25">
      <c r="K682" s="243"/>
      <c r="L682" s="243"/>
      <c r="M682" s="243"/>
      <c r="N682" s="243"/>
      <c r="O682" s="243"/>
      <c r="P682" s="243"/>
      <c r="Q682" s="243"/>
      <c r="R682" s="243"/>
      <c r="S682" s="243"/>
      <c r="T682" s="243"/>
      <c r="U682" s="243"/>
      <c r="V682" s="243"/>
      <c r="W682" s="243"/>
    </row>
    <row r="683" spans="11:23" x14ac:dyDescent="0.25">
      <c r="K683" s="243"/>
      <c r="L683" s="243"/>
      <c r="M683" s="243"/>
      <c r="N683" s="243"/>
      <c r="O683" s="243"/>
      <c r="P683" s="243"/>
      <c r="Q683" s="243"/>
      <c r="R683" s="243"/>
      <c r="S683" s="243"/>
      <c r="T683" s="243"/>
      <c r="U683" s="243"/>
      <c r="V683" s="243"/>
      <c r="W683" s="243"/>
    </row>
    <row r="684" spans="11:23" x14ac:dyDescent="0.25">
      <c r="K684" s="243"/>
      <c r="L684" s="243"/>
      <c r="M684" s="243"/>
      <c r="N684" s="243"/>
      <c r="O684" s="243"/>
      <c r="P684" s="243"/>
      <c r="Q684" s="243"/>
      <c r="R684" s="243"/>
      <c r="S684" s="243"/>
      <c r="T684" s="243"/>
      <c r="U684" s="243"/>
      <c r="V684" s="243"/>
      <c r="W684" s="243"/>
    </row>
    <row r="685" spans="11:23" x14ac:dyDescent="0.25">
      <c r="K685" s="243"/>
      <c r="L685" s="243"/>
      <c r="M685" s="243"/>
      <c r="N685" s="243"/>
      <c r="O685" s="243"/>
      <c r="P685" s="243"/>
      <c r="Q685" s="243"/>
      <c r="R685" s="243"/>
      <c r="S685" s="243"/>
      <c r="T685" s="243"/>
      <c r="U685" s="243"/>
      <c r="V685" s="243"/>
      <c r="W685" s="243"/>
    </row>
    <row r="686" spans="11:23" x14ac:dyDescent="0.25">
      <c r="K686" s="243"/>
      <c r="L686" s="243"/>
      <c r="M686" s="243"/>
      <c r="N686" s="243"/>
      <c r="O686" s="243"/>
      <c r="P686" s="243"/>
      <c r="Q686" s="243"/>
      <c r="R686" s="243"/>
      <c r="S686" s="243"/>
      <c r="T686" s="243"/>
      <c r="U686" s="243"/>
      <c r="V686" s="243"/>
      <c r="W686" s="243"/>
    </row>
    <row r="687" spans="11:23" x14ac:dyDescent="0.25">
      <c r="K687" s="243"/>
      <c r="L687" s="243"/>
      <c r="M687" s="243"/>
      <c r="N687" s="243"/>
      <c r="O687" s="243"/>
      <c r="P687" s="243"/>
      <c r="Q687" s="243"/>
      <c r="R687" s="243"/>
      <c r="S687" s="243"/>
      <c r="T687" s="243"/>
      <c r="U687" s="243"/>
      <c r="V687" s="243"/>
      <c r="W687" s="243"/>
    </row>
    <row r="688" spans="11:23" x14ac:dyDescent="0.25">
      <c r="K688" s="243"/>
      <c r="L688" s="243"/>
      <c r="M688" s="243"/>
      <c r="N688" s="243"/>
      <c r="O688" s="243"/>
      <c r="P688" s="243"/>
      <c r="Q688" s="243"/>
      <c r="R688" s="243"/>
      <c r="S688" s="243"/>
      <c r="T688" s="243"/>
      <c r="U688" s="243"/>
      <c r="V688" s="243"/>
      <c r="W688" s="243"/>
    </row>
    <row r="689" spans="11:23" x14ac:dyDescent="0.25">
      <c r="K689" s="243"/>
      <c r="L689" s="243"/>
      <c r="M689" s="243"/>
      <c r="N689" s="243"/>
      <c r="O689" s="243"/>
      <c r="P689" s="243"/>
      <c r="Q689" s="243"/>
      <c r="R689" s="243"/>
      <c r="S689" s="243"/>
      <c r="T689" s="243"/>
      <c r="U689" s="243"/>
      <c r="V689" s="243"/>
      <c r="W689" s="243"/>
    </row>
    <row r="690" spans="11:23" x14ac:dyDescent="0.25">
      <c r="K690" s="243"/>
      <c r="L690" s="243"/>
      <c r="M690" s="243"/>
      <c r="N690" s="243"/>
      <c r="O690" s="243"/>
      <c r="P690" s="243"/>
      <c r="Q690" s="243"/>
      <c r="R690" s="243"/>
      <c r="S690" s="243"/>
      <c r="T690" s="243"/>
      <c r="U690" s="243"/>
      <c r="V690" s="243"/>
      <c r="W690" s="243"/>
    </row>
    <row r="691" spans="11:23" x14ac:dyDescent="0.25">
      <c r="K691" s="243"/>
      <c r="L691" s="243"/>
      <c r="M691" s="243"/>
      <c r="N691" s="243"/>
      <c r="O691" s="243"/>
      <c r="P691" s="243"/>
      <c r="Q691" s="243"/>
      <c r="R691" s="243"/>
      <c r="S691" s="243"/>
      <c r="T691" s="243"/>
      <c r="U691" s="243"/>
      <c r="V691" s="243"/>
      <c r="W691" s="243"/>
    </row>
    <row r="692" spans="11:23" x14ac:dyDescent="0.25">
      <c r="K692" s="243"/>
      <c r="L692" s="243"/>
      <c r="M692" s="243"/>
      <c r="N692" s="243"/>
      <c r="O692" s="243"/>
      <c r="P692" s="243"/>
      <c r="Q692" s="243"/>
      <c r="R692" s="243"/>
      <c r="S692" s="243"/>
      <c r="T692" s="243"/>
      <c r="U692" s="243"/>
      <c r="V692" s="243"/>
      <c r="W692" s="243"/>
    </row>
    <row r="693" spans="11:23" x14ac:dyDescent="0.25">
      <c r="K693" s="243"/>
      <c r="L693" s="243"/>
      <c r="M693" s="243"/>
      <c r="N693" s="243"/>
      <c r="O693" s="243"/>
      <c r="P693" s="243"/>
      <c r="Q693" s="243"/>
      <c r="R693" s="243"/>
      <c r="S693" s="243"/>
      <c r="T693" s="243"/>
      <c r="U693" s="243"/>
      <c r="V693" s="243"/>
      <c r="W693" s="243"/>
    </row>
    <row r="694" spans="11:23" x14ac:dyDescent="0.25">
      <c r="K694" s="243"/>
      <c r="L694" s="243"/>
      <c r="M694" s="243"/>
      <c r="N694" s="243"/>
      <c r="O694" s="243"/>
      <c r="P694" s="243"/>
      <c r="Q694" s="243"/>
      <c r="R694" s="243"/>
      <c r="S694" s="243"/>
      <c r="T694" s="243"/>
      <c r="U694" s="243"/>
      <c r="V694" s="243"/>
      <c r="W694" s="243"/>
    </row>
    <row r="695" spans="11:23" x14ac:dyDescent="0.25">
      <c r="K695" s="243"/>
      <c r="L695" s="243"/>
      <c r="M695" s="243"/>
      <c r="N695" s="243"/>
      <c r="O695" s="243"/>
      <c r="P695" s="243"/>
      <c r="Q695" s="243"/>
      <c r="R695" s="243"/>
      <c r="S695" s="243"/>
      <c r="T695" s="243"/>
      <c r="U695" s="243"/>
      <c r="V695" s="243"/>
      <c r="W695" s="243"/>
    </row>
    <row r="696" spans="11:23" x14ac:dyDescent="0.25">
      <c r="K696" s="243"/>
      <c r="L696" s="243"/>
      <c r="M696" s="243"/>
      <c r="N696" s="243"/>
      <c r="O696" s="243"/>
      <c r="P696" s="243"/>
      <c r="Q696" s="243"/>
      <c r="R696" s="243"/>
      <c r="S696" s="243"/>
      <c r="T696" s="243"/>
      <c r="U696" s="243"/>
      <c r="V696" s="243"/>
      <c r="W696" s="243"/>
    </row>
    <row r="697" spans="11:23" x14ac:dyDescent="0.25">
      <c r="K697" s="243"/>
      <c r="L697" s="243"/>
      <c r="M697" s="243"/>
      <c r="N697" s="243"/>
      <c r="O697" s="243"/>
      <c r="P697" s="243"/>
      <c r="Q697" s="243"/>
      <c r="R697" s="243"/>
      <c r="S697" s="243"/>
      <c r="T697" s="243"/>
      <c r="U697" s="243"/>
      <c r="V697" s="243"/>
      <c r="W697" s="243"/>
    </row>
    <row r="698" spans="11:23" x14ac:dyDescent="0.25">
      <c r="K698" s="243"/>
      <c r="L698" s="243"/>
      <c r="M698" s="243"/>
      <c r="N698" s="243"/>
      <c r="O698" s="243"/>
      <c r="P698" s="243"/>
      <c r="Q698" s="243"/>
      <c r="R698" s="243"/>
      <c r="S698" s="243"/>
      <c r="T698" s="243"/>
      <c r="U698" s="243"/>
      <c r="V698" s="243"/>
      <c r="W698" s="243"/>
    </row>
    <row r="699" spans="11:23" x14ac:dyDescent="0.25">
      <c r="K699" s="243"/>
      <c r="L699" s="243"/>
      <c r="M699" s="243"/>
      <c r="N699" s="243"/>
      <c r="O699" s="243"/>
      <c r="P699" s="243"/>
      <c r="Q699" s="243"/>
      <c r="R699" s="243"/>
      <c r="S699" s="243"/>
      <c r="T699" s="243"/>
      <c r="U699" s="243"/>
      <c r="V699" s="243"/>
      <c r="W699" s="243"/>
    </row>
    <row r="700" spans="11:23" x14ac:dyDescent="0.25">
      <c r="K700" s="243"/>
      <c r="L700" s="243"/>
      <c r="M700" s="243"/>
      <c r="N700" s="243"/>
      <c r="O700" s="243"/>
      <c r="P700" s="243"/>
      <c r="Q700" s="243"/>
      <c r="R700" s="243"/>
      <c r="S700" s="243"/>
      <c r="T700" s="243"/>
      <c r="U700" s="243"/>
      <c r="V700" s="243"/>
      <c r="W700" s="243"/>
    </row>
    <row r="701" spans="11:23" x14ac:dyDescent="0.25">
      <c r="K701" s="243"/>
      <c r="L701" s="243"/>
      <c r="M701" s="243"/>
      <c r="N701" s="243"/>
      <c r="O701" s="243"/>
      <c r="P701" s="243"/>
      <c r="Q701" s="243"/>
      <c r="R701" s="243"/>
      <c r="S701" s="243"/>
      <c r="T701" s="243"/>
      <c r="U701" s="243"/>
      <c r="V701" s="243"/>
      <c r="W701" s="243"/>
    </row>
    <row r="702" spans="11:23" x14ac:dyDescent="0.25">
      <c r="K702" s="243"/>
      <c r="L702" s="243"/>
      <c r="M702" s="243"/>
      <c r="N702" s="243"/>
      <c r="O702" s="243"/>
      <c r="P702" s="243"/>
      <c r="Q702" s="243"/>
      <c r="R702" s="243"/>
      <c r="S702" s="243"/>
      <c r="T702" s="243"/>
      <c r="U702" s="243"/>
      <c r="V702" s="243"/>
      <c r="W702" s="243"/>
    </row>
    <row r="703" spans="11:23" x14ac:dyDescent="0.25">
      <c r="K703" s="243"/>
      <c r="L703" s="243"/>
      <c r="M703" s="243"/>
      <c r="N703" s="243"/>
      <c r="O703" s="243"/>
      <c r="P703" s="243"/>
      <c r="Q703" s="243"/>
      <c r="R703" s="243"/>
      <c r="S703" s="243"/>
      <c r="T703" s="243"/>
      <c r="U703" s="243"/>
      <c r="V703" s="243"/>
      <c r="W703" s="243"/>
    </row>
    <row r="704" spans="11:23" x14ac:dyDescent="0.25">
      <c r="K704" s="243"/>
      <c r="L704" s="243"/>
      <c r="M704" s="243"/>
      <c r="N704" s="243"/>
      <c r="O704" s="243"/>
      <c r="P704" s="243"/>
      <c r="Q704" s="243"/>
      <c r="R704" s="243"/>
      <c r="S704" s="243"/>
      <c r="T704" s="243"/>
      <c r="U704" s="243"/>
      <c r="V704" s="243"/>
      <c r="W704" s="243"/>
    </row>
    <row r="705" spans="11:23" x14ac:dyDescent="0.25">
      <c r="K705" s="243"/>
      <c r="L705" s="243"/>
      <c r="M705" s="243"/>
      <c r="N705" s="243"/>
      <c r="O705" s="243"/>
      <c r="P705" s="243"/>
      <c r="Q705" s="243"/>
      <c r="R705" s="243"/>
      <c r="S705" s="243"/>
      <c r="T705" s="243"/>
      <c r="U705" s="243"/>
      <c r="V705" s="243"/>
      <c r="W705" s="243"/>
    </row>
    <row r="706" spans="11:23" x14ac:dyDescent="0.25">
      <c r="K706" s="243"/>
      <c r="L706" s="243"/>
      <c r="M706" s="243"/>
      <c r="N706" s="243"/>
      <c r="O706" s="243"/>
      <c r="P706" s="243"/>
      <c r="Q706" s="243"/>
      <c r="R706" s="243"/>
      <c r="S706" s="243"/>
      <c r="T706" s="243"/>
      <c r="U706" s="243"/>
      <c r="V706" s="243"/>
      <c r="W706" s="243"/>
    </row>
    <row r="707" spans="11:23" x14ac:dyDescent="0.25">
      <c r="K707" s="243"/>
      <c r="L707" s="243"/>
      <c r="M707" s="243"/>
      <c r="N707" s="243"/>
      <c r="O707" s="243"/>
      <c r="P707" s="243"/>
      <c r="Q707" s="243"/>
      <c r="R707" s="243"/>
      <c r="S707" s="243"/>
      <c r="T707" s="243"/>
      <c r="U707" s="243"/>
      <c r="V707" s="243"/>
      <c r="W707" s="243"/>
    </row>
    <row r="708" spans="11:23" x14ac:dyDescent="0.25">
      <c r="K708" s="243"/>
      <c r="L708" s="243"/>
      <c r="M708" s="243"/>
      <c r="N708" s="243"/>
      <c r="O708" s="243"/>
      <c r="P708" s="243"/>
      <c r="Q708" s="243"/>
      <c r="R708" s="243"/>
      <c r="S708" s="243"/>
      <c r="T708" s="243"/>
      <c r="U708" s="243"/>
      <c r="V708" s="243"/>
      <c r="W708" s="243"/>
    </row>
    <row r="709" spans="11:23" x14ac:dyDescent="0.25">
      <c r="K709" s="243"/>
      <c r="L709" s="243"/>
      <c r="M709" s="243"/>
      <c r="N709" s="243"/>
      <c r="O709" s="243"/>
      <c r="P709" s="243"/>
      <c r="Q709" s="243"/>
      <c r="R709" s="243"/>
      <c r="S709" s="243"/>
      <c r="T709" s="243"/>
      <c r="U709" s="243"/>
      <c r="V709" s="243"/>
      <c r="W709" s="243"/>
    </row>
    <row r="710" spans="11:23" x14ac:dyDescent="0.25">
      <c r="K710" s="243"/>
      <c r="L710" s="243"/>
      <c r="M710" s="243"/>
      <c r="N710" s="243"/>
      <c r="O710" s="243"/>
      <c r="P710" s="243"/>
      <c r="Q710" s="243"/>
      <c r="R710" s="243"/>
      <c r="S710" s="243"/>
      <c r="T710" s="243"/>
      <c r="U710" s="243"/>
      <c r="V710" s="243"/>
      <c r="W710" s="243"/>
    </row>
    <row r="711" spans="11:23" x14ac:dyDescent="0.25">
      <c r="K711" s="243"/>
      <c r="L711" s="243"/>
      <c r="M711" s="243"/>
      <c r="N711" s="243"/>
      <c r="O711" s="243"/>
      <c r="P711" s="243"/>
      <c r="Q711" s="243"/>
      <c r="R711" s="243"/>
      <c r="S711" s="243"/>
      <c r="T711" s="243"/>
      <c r="U711" s="243"/>
      <c r="V711" s="243"/>
      <c r="W711" s="243"/>
    </row>
    <row r="712" spans="11:23" x14ac:dyDescent="0.25">
      <c r="K712" s="243"/>
      <c r="L712" s="243"/>
      <c r="M712" s="243"/>
      <c r="N712" s="243"/>
      <c r="O712" s="243"/>
      <c r="P712" s="243"/>
      <c r="Q712" s="243"/>
      <c r="R712" s="243"/>
      <c r="S712" s="243"/>
      <c r="T712" s="243"/>
      <c r="U712" s="243"/>
      <c r="V712" s="243"/>
      <c r="W712" s="243"/>
    </row>
    <row r="713" spans="11:23" x14ac:dyDescent="0.25">
      <c r="K713" s="243"/>
      <c r="L713" s="243"/>
      <c r="M713" s="243"/>
      <c r="N713" s="243"/>
      <c r="O713" s="243"/>
      <c r="P713" s="243"/>
      <c r="Q713" s="243"/>
      <c r="R713" s="243"/>
      <c r="S713" s="243"/>
      <c r="T713" s="243"/>
      <c r="U713" s="243"/>
      <c r="V713" s="243"/>
      <c r="W713" s="243"/>
    </row>
    <row r="714" spans="11:23" x14ac:dyDescent="0.25">
      <c r="K714" s="243"/>
      <c r="L714" s="243"/>
      <c r="M714" s="243"/>
      <c r="N714" s="243"/>
      <c r="O714" s="243"/>
      <c r="P714" s="243"/>
      <c r="Q714" s="243"/>
      <c r="R714" s="243"/>
      <c r="S714" s="243"/>
      <c r="T714" s="243"/>
      <c r="U714" s="243"/>
      <c r="V714" s="243"/>
      <c r="W714" s="243"/>
    </row>
    <row r="715" spans="11:23" x14ac:dyDescent="0.25">
      <c r="K715" s="243"/>
      <c r="L715" s="243"/>
      <c r="M715" s="243"/>
      <c r="N715" s="243"/>
      <c r="O715" s="243"/>
      <c r="P715" s="243"/>
      <c r="Q715" s="243"/>
      <c r="R715" s="243"/>
      <c r="S715" s="243"/>
      <c r="T715" s="243"/>
      <c r="U715" s="243"/>
      <c r="V715" s="243"/>
      <c r="W715" s="243"/>
    </row>
    <row r="716" spans="11:23" x14ac:dyDescent="0.25">
      <c r="K716" s="243"/>
      <c r="L716" s="243"/>
      <c r="M716" s="243"/>
      <c r="N716" s="243"/>
      <c r="O716" s="243"/>
      <c r="P716" s="243"/>
      <c r="Q716" s="243"/>
      <c r="R716" s="243"/>
      <c r="S716" s="243"/>
      <c r="T716" s="243"/>
      <c r="U716" s="243"/>
      <c r="V716" s="243"/>
      <c r="W716" s="243"/>
    </row>
    <row r="717" spans="11:23" x14ac:dyDescent="0.25">
      <c r="K717" s="243"/>
      <c r="L717" s="243"/>
      <c r="M717" s="243"/>
      <c r="N717" s="243"/>
      <c r="O717" s="243"/>
      <c r="P717" s="243"/>
      <c r="Q717" s="243"/>
      <c r="R717" s="243"/>
      <c r="S717" s="243"/>
      <c r="T717" s="243"/>
      <c r="U717" s="243"/>
      <c r="V717" s="243"/>
      <c r="W717" s="243"/>
    </row>
    <row r="718" spans="11:23" x14ac:dyDescent="0.25">
      <c r="K718" s="243"/>
      <c r="L718" s="243"/>
      <c r="M718" s="243"/>
      <c r="N718" s="243"/>
      <c r="O718" s="243"/>
      <c r="P718" s="243"/>
      <c r="Q718" s="243"/>
      <c r="R718" s="243"/>
      <c r="S718" s="243"/>
      <c r="T718" s="243"/>
      <c r="U718" s="243"/>
      <c r="V718" s="243"/>
      <c r="W718" s="243"/>
    </row>
    <row r="719" spans="11:23" x14ac:dyDescent="0.25">
      <c r="K719" s="243"/>
      <c r="L719" s="243"/>
      <c r="M719" s="243"/>
      <c r="N719" s="243"/>
      <c r="O719" s="243"/>
      <c r="P719" s="243"/>
      <c r="Q719" s="243"/>
      <c r="R719" s="243"/>
      <c r="S719" s="243"/>
      <c r="T719" s="243"/>
      <c r="U719" s="243"/>
      <c r="V719" s="243"/>
      <c r="W719" s="243"/>
    </row>
    <row r="720" spans="11:23" x14ac:dyDescent="0.25">
      <c r="K720" s="255" t="s">
        <v>242</v>
      </c>
      <c r="L720" s="255" t="s">
        <v>242</v>
      </c>
      <c r="M720" s="255" t="s">
        <v>242</v>
      </c>
      <c r="N720" s="255" t="s">
        <v>242</v>
      </c>
      <c r="O720" s="255" t="s">
        <v>242</v>
      </c>
      <c r="P720" s="255" t="s">
        <v>242</v>
      </c>
      <c r="Q720" s="255" t="s">
        <v>242</v>
      </c>
      <c r="R720" s="255" t="s">
        <v>242</v>
      </c>
      <c r="S720" s="255" t="s">
        <v>242</v>
      </c>
      <c r="T720" s="255" t="s">
        <v>242</v>
      </c>
      <c r="U720" s="255" t="s">
        <v>242</v>
      </c>
      <c r="V720" s="255" t="s">
        <v>242</v>
      </c>
      <c r="W720" s="255" t="s">
        <v>242</v>
      </c>
    </row>
    <row r="721" spans="11:23" x14ac:dyDescent="0.25">
      <c r="K721" s="243"/>
      <c r="L721" s="243"/>
      <c r="M721" s="243"/>
      <c r="N721" s="243"/>
      <c r="O721" s="243"/>
      <c r="P721" s="243"/>
      <c r="Q721" s="243"/>
      <c r="R721" s="243"/>
      <c r="S721" s="243"/>
      <c r="T721" s="243"/>
      <c r="U721" s="243"/>
      <c r="V721" s="243"/>
      <c r="W721" s="243"/>
    </row>
    <row r="722" spans="11:23" x14ac:dyDescent="0.25">
      <c r="K722" s="243"/>
      <c r="L722" s="243"/>
      <c r="M722" s="243"/>
      <c r="N722" s="243"/>
      <c r="O722" s="243"/>
      <c r="P722" s="243"/>
      <c r="Q722" s="243"/>
      <c r="R722" s="243"/>
      <c r="S722" s="243"/>
      <c r="T722" s="243"/>
      <c r="U722" s="243"/>
      <c r="V722" s="243"/>
      <c r="W722" s="243"/>
    </row>
    <row r="723" spans="11:23" x14ac:dyDescent="0.25">
      <c r="K723" s="243"/>
      <c r="L723" s="243"/>
      <c r="M723" s="243"/>
      <c r="N723" s="243"/>
      <c r="O723" s="243"/>
      <c r="P723" s="243"/>
      <c r="Q723" s="243"/>
      <c r="R723" s="243"/>
      <c r="S723" s="243"/>
      <c r="T723" s="243"/>
      <c r="U723" s="243"/>
      <c r="V723" s="243"/>
      <c r="W723" s="243"/>
    </row>
    <row r="724" spans="11:23" x14ac:dyDescent="0.25">
      <c r="K724" s="243"/>
      <c r="L724" s="243"/>
      <c r="M724" s="243"/>
      <c r="N724" s="243"/>
      <c r="O724" s="243"/>
      <c r="P724" s="243"/>
      <c r="Q724" s="243"/>
      <c r="R724" s="243"/>
      <c r="S724" s="243"/>
      <c r="T724" s="243"/>
      <c r="U724" s="243"/>
      <c r="V724" s="243"/>
      <c r="W724" s="243"/>
    </row>
    <row r="725" spans="11:23" x14ac:dyDescent="0.25">
      <c r="K725" s="243"/>
      <c r="L725" s="243"/>
      <c r="M725" s="243"/>
      <c r="N725" s="243"/>
      <c r="O725" s="243"/>
      <c r="P725" s="243"/>
      <c r="Q725" s="243"/>
      <c r="R725" s="243"/>
      <c r="S725" s="243"/>
      <c r="T725" s="243"/>
      <c r="U725" s="243"/>
      <c r="V725" s="243"/>
      <c r="W725" s="243"/>
    </row>
    <row r="726" spans="11:23" x14ac:dyDescent="0.25">
      <c r="K726" s="243"/>
      <c r="L726" s="243"/>
      <c r="M726" s="243"/>
      <c r="N726" s="243"/>
      <c r="O726" s="243"/>
      <c r="P726" s="243"/>
      <c r="Q726" s="243"/>
      <c r="R726" s="243"/>
      <c r="S726" s="243"/>
      <c r="T726" s="243"/>
      <c r="U726" s="243"/>
      <c r="V726" s="243"/>
      <c r="W726" s="243"/>
    </row>
    <row r="727" spans="11:23" x14ac:dyDescent="0.25">
      <c r="K727" s="243"/>
      <c r="L727" s="243"/>
      <c r="M727" s="243"/>
      <c r="N727" s="243"/>
      <c r="O727" s="243"/>
      <c r="P727" s="243"/>
      <c r="Q727" s="243"/>
      <c r="R727" s="243"/>
      <c r="S727" s="243"/>
      <c r="T727" s="243"/>
      <c r="U727" s="243"/>
      <c r="V727" s="243"/>
      <c r="W727" s="243"/>
    </row>
    <row r="728" spans="11:23" x14ac:dyDescent="0.25">
      <c r="K728" s="243"/>
      <c r="L728" s="243"/>
      <c r="M728" s="243"/>
      <c r="N728" s="243"/>
      <c r="O728" s="243"/>
      <c r="P728" s="243"/>
      <c r="Q728" s="243"/>
      <c r="R728" s="243"/>
      <c r="S728" s="243"/>
      <c r="T728" s="243"/>
      <c r="U728" s="243"/>
      <c r="V728" s="243"/>
      <c r="W728" s="243"/>
    </row>
    <row r="729" spans="11:23" x14ac:dyDescent="0.25">
      <c r="K729" s="243"/>
      <c r="L729" s="243"/>
      <c r="M729" s="243"/>
      <c r="N729" s="243"/>
      <c r="O729" s="243"/>
      <c r="P729" s="243"/>
      <c r="Q729" s="243"/>
      <c r="R729" s="243"/>
      <c r="S729" s="243"/>
      <c r="T729" s="243"/>
      <c r="U729" s="243"/>
      <c r="V729" s="243"/>
      <c r="W729" s="243"/>
    </row>
    <row r="730" spans="11:23" x14ac:dyDescent="0.25">
      <c r="K730" s="243"/>
      <c r="L730" s="243"/>
      <c r="M730" s="243"/>
      <c r="N730" s="243"/>
      <c r="O730" s="243"/>
      <c r="P730" s="243"/>
      <c r="Q730" s="243"/>
      <c r="R730" s="243"/>
      <c r="S730" s="243"/>
      <c r="T730" s="243"/>
      <c r="U730" s="243"/>
      <c r="V730" s="243"/>
      <c r="W730" s="243"/>
    </row>
    <row r="731" spans="11:23" x14ac:dyDescent="0.25">
      <c r="K731" s="243"/>
      <c r="L731" s="243"/>
      <c r="M731" s="243"/>
      <c r="N731" s="243"/>
      <c r="O731" s="243"/>
      <c r="P731" s="243"/>
      <c r="Q731" s="243"/>
      <c r="R731" s="243"/>
      <c r="S731" s="243"/>
      <c r="T731" s="243"/>
      <c r="U731" s="243"/>
      <c r="V731" s="243"/>
      <c r="W731" s="243"/>
    </row>
    <row r="732" spans="11:23" x14ac:dyDescent="0.25">
      <c r="K732" s="243"/>
      <c r="L732" s="243"/>
      <c r="M732" s="243"/>
      <c r="N732" s="243"/>
      <c r="O732" s="243"/>
      <c r="P732" s="243"/>
      <c r="Q732" s="243"/>
      <c r="R732" s="243"/>
      <c r="S732" s="243"/>
      <c r="T732" s="243"/>
      <c r="U732" s="243"/>
      <c r="V732" s="243"/>
      <c r="W732" s="243"/>
    </row>
    <row r="733" spans="11:23" x14ac:dyDescent="0.25">
      <c r="K733" s="243"/>
      <c r="L733" s="243"/>
      <c r="M733" s="243"/>
      <c r="N733" s="243"/>
      <c r="O733" s="243"/>
      <c r="P733" s="243"/>
      <c r="Q733" s="243"/>
      <c r="R733" s="243"/>
      <c r="S733" s="243"/>
      <c r="T733" s="243"/>
      <c r="U733" s="243"/>
      <c r="V733" s="243"/>
      <c r="W733" s="243"/>
    </row>
    <row r="734" spans="11:23" x14ac:dyDescent="0.25">
      <c r="K734" s="243"/>
      <c r="L734" s="243"/>
      <c r="M734" s="243"/>
      <c r="N734" s="243"/>
      <c r="O734" s="243"/>
      <c r="P734" s="243"/>
      <c r="Q734" s="243"/>
      <c r="R734" s="243"/>
      <c r="S734" s="243"/>
      <c r="T734" s="243"/>
      <c r="U734" s="243"/>
      <c r="V734" s="243"/>
      <c r="W734" s="243"/>
    </row>
    <row r="735" spans="11:23" x14ac:dyDescent="0.25">
      <c r="K735" s="243"/>
      <c r="L735" s="243"/>
      <c r="M735" s="243"/>
      <c r="N735" s="243"/>
      <c r="O735" s="243"/>
      <c r="P735" s="243"/>
      <c r="Q735" s="243"/>
      <c r="R735" s="243"/>
      <c r="S735" s="243"/>
      <c r="T735" s="243"/>
      <c r="U735" s="243"/>
      <c r="V735" s="243"/>
      <c r="W735" s="243"/>
    </row>
    <row r="736" spans="11:23" x14ac:dyDescent="0.25">
      <c r="K736" s="243"/>
      <c r="L736" s="243"/>
      <c r="M736" s="243"/>
      <c r="N736" s="243"/>
      <c r="O736" s="243"/>
      <c r="P736" s="243"/>
      <c r="Q736" s="243"/>
      <c r="R736" s="243"/>
      <c r="S736" s="243"/>
      <c r="T736" s="243"/>
      <c r="U736" s="243"/>
      <c r="V736" s="243"/>
      <c r="W736" s="243"/>
    </row>
    <row r="737" spans="11:23" x14ac:dyDescent="0.25">
      <c r="K737" s="243"/>
      <c r="L737" s="243"/>
      <c r="M737" s="243"/>
      <c r="N737" s="243"/>
      <c r="O737" s="243"/>
      <c r="P737" s="243"/>
      <c r="Q737" s="243"/>
      <c r="R737" s="243"/>
      <c r="S737" s="243"/>
      <c r="T737" s="243"/>
      <c r="U737" s="243"/>
      <c r="V737" s="243"/>
      <c r="W737" s="243"/>
    </row>
    <row r="738" spans="11:23" x14ac:dyDescent="0.25">
      <c r="K738" s="243"/>
      <c r="L738" s="243"/>
      <c r="M738" s="243"/>
      <c r="N738" s="243"/>
      <c r="O738" s="243"/>
      <c r="P738" s="243"/>
      <c r="Q738" s="243"/>
      <c r="R738" s="243"/>
      <c r="S738" s="243"/>
      <c r="T738" s="243"/>
      <c r="U738" s="243"/>
      <c r="V738" s="243"/>
      <c r="W738" s="243"/>
    </row>
    <row r="739" spans="11:23" x14ac:dyDescent="0.25">
      <c r="K739" s="243"/>
      <c r="L739" s="243"/>
      <c r="M739" s="243"/>
      <c r="N739" s="243"/>
      <c r="O739" s="243"/>
      <c r="P739" s="243"/>
      <c r="Q739" s="243"/>
      <c r="R739" s="243"/>
      <c r="S739" s="243"/>
      <c r="T739" s="243"/>
      <c r="U739" s="243"/>
      <c r="V739" s="243"/>
      <c r="W739" s="243"/>
    </row>
    <row r="740" spans="11:23" x14ac:dyDescent="0.25">
      <c r="K740" s="243"/>
      <c r="L740" s="243"/>
      <c r="M740" s="243"/>
      <c r="N740" s="243"/>
      <c r="O740" s="243"/>
      <c r="P740" s="243"/>
      <c r="Q740" s="243"/>
      <c r="R740" s="243"/>
      <c r="S740" s="243"/>
      <c r="T740" s="243"/>
      <c r="U740" s="243"/>
      <c r="V740" s="243"/>
      <c r="W740" s="243"/>
    </row>
    <row r="741" spans="11:23" x14ac:dyDescent="0.25">
      <c r="K741" s="243"/>
      <c r="L741" s="243"/>
      <c r="M741" s="243"/>
      <c r="N741" s="243"/>
      <c r="O741" s="243"/>
      <c r="P741" s="243"/>
      <c r="Q741" s="243"/>
      <c r="R741" s="243"/>
      <c r="S741" s="243"/>
      <c r="T741" s="243"/>
      <c r="U741" s="243"/>
      <c r="V741" s="243"/>
      <c r="W741" s="243"/>
    </row>
    <row r="742" spans="11:23" x14ac:dyDescent="0.25">
      <c r="K742" s="243"/>
      <c r="L742" s="243"/>
      <c r="M742" s="243"/>
      <c r="N742" s="243"/>
      <c r="O742" s="243"/>
      <c r="P742" s="243"/>
      <c r="Q742" s="243"/>
      <c r="R742" s="243"/>
      <c r="S742" s="243"/>
      <c r="T742" s="243"/>
      <c r="U742" s="243"/>
      <c r="V742" s="243"/>
      <c r="W742" s="243"/>
    </row>
    <row r="743" spans="11:23" x14ac:dyDescent="0.25">
      <c r="K743" s="243"/>
      <c r="L743" s="243"/>
      <c r="M743" s="243"/>
      <c r="N743" s="243"/>
      <c r="O743" s="243"/>
      <c r="P743" s="243"/>
      <c r="Q743" s="243"/>
      <c r="R743" s="243"/>
      <c r="S743" s="243"/>
      <c r="T743" s="243"/>
      <c r="U743" s="243"/>
      <c r="V743" s="243"/>
      <c r="W743" s="243"/>
    </row>
    <row r="744" spans="11:23" x14ac:dyDescent="0.25">
      <c r="K744" s="243"/>
      <c r="L744" s="243"/>
      <c r="M744" s="243"/>
      <c r="N744" s="243"/>
      <c r="O744" s="243"/>
      <c r="P744" s="243"/>
      <c r="Q744" s="243"/>
      <c r="R744" s="243"/>
      <c r="S744" s="243"/>
      <c r="T744" s="243"/>
      <c r="U744" s="243"/>
      <c r="V744" s="243"/>
      <c r="W744" s="243"/>
    </row>
    <row r="745" spans="11:23" x14ac:dyDescent="0.25">
      <c r="K745" s="243"/>
      <c r="L745" s="243"/>
      <c r="M745" s="243"/>
      <c r="N745" s="243"/>
      <c r="O745" s="243"/>
      <c r="P745" s="243"/>
      <c r="Q745" s="243"/>
      <c r="R745" s="243"/>
      <c r="S745" s="243"/>
      <c r="T745" s="243"/>
      <c r="U745" s="243"/>
      <c r="V745" s="243"/>
      <c r="W745" s="243"/>
    </row>
    <row r="746" spans="11:23" x14ac:dyDescent="0.25">
      <c r="K746" s="243"/>
      <c r="L746" s="243"/>
      <c r="M746" s="243"/>
      <c r="N746" s="243"/>
      <c r="O746" s="243"/>
      <c r="P746" s="243"/>
      <c r="Q746" s="243"/>
      <c r="R746" s="243"/>
      <c r="S746" s="243"/>
      <c r="T746" s="243"/>
      <c r="U746" s="243"/>
      <c r="V746" s="243"/>
      <c r="W746" s="243"/>
    </row>
    <row r="747" spans="11:23" x14ac:dyDescent="0.25">
      <c r="K747" s="243"/>
      <c r="L747" s="243"/>
      <c r="M747" s="243"/>
      <c r="N747" s="243"/>
      <c r="O747" s="243"/>
      <c r="P747" s="243"/>
      <c r="Q747" s="243"/>
      <c r="R747" s="243"/>
      <c r="S747" s="243"/>
      <c r="T747" s="243"/>
      <c r="U747" s="243"/>
      <c r="V747" s="243"/>
      <c r="W747" s="243"/>
    </row>
    <row r="748" spans="11:23" x14ac:dyDescent="0.25">
      <c r="K748" s="243"/>
      <c r="L748" s="243"/>
      <c r="M748" s="243"/>
      <c r="N748" s="243"/>
      <c r="O748" s="243"/>
      <c r="P748" s="243"/>
      <c r="Q748" s="243"/>
      <c r="R748" s="243"/>
      <c r="S748" s="243"/>
      <c r="T748" s="243"/>
      <c r="U748" s="243"/>
      <c r="V748" s="243"/>
      <c r="W748" s="243"/>
    </row>
    <row r="749" spans="11:23" x14ac:dyDescent="0.25">
      <c r="K749" s="243"/>
      <c r="L749" s="243"/>
      <c r="M749" s="243"/>
      <c r="N749" s="243"/>
      <c r="O749" s="243"/>
      <c r="P749" s="243"/>
      <c r="Q749" s="243"/>
      <c r="R749" s="243"/>
      <c r="S749" s="243"/>
      <c r="T749" s="243"/>
      <c r="U749" s="243"/>
      <c r="V749" s="243"/>
      <c r="W749" s="243"/>
    </row>
    <row r="750" spans="11:23" x14ac:dyDescent="0.25">
      <c r="K750" s="243"/>
      <c r="L750" s="243"/>
      <c r="M750" s="243"/>
      <c r="N750" s="243"/>
      <c r="O750" s="243"/>
      <c r="P750" s="243"/>
      <c r="Q750" s="243"/>
      <c r="R750" s="243"/>
      <c r="S750" s="243"/>
      <c r="T750" s="243"/>
      <c r="U750" s="243"/>
      <c r="V750" s="243"/>
      <c r="W750" s="243"/>
    </row>
    <row r="751" spans="11:23" x14ac:dyDescent="0.25">
      <c r="K751" s="243"/>
      <c r="L751" s="243"/>
      <c r="M751" s="243"/>
      <c r="N751" s="243"/>
      <c r="O751" s="243"/>
      <c r="P751" s="243"/>
      <c r="Q751" s="243"/>
      <c r="R751" s="243"/>
      <c r="S751" s="243"/>
      <c r="T751" s="243"/>
      <c r="U751" s="243"/>
      <c r="V751" s="243"/>
      <c r="W751" s="243"/>
    </row>
    <row r="752" spans="11:23" x14ac:dyDescent="0.25">
      <c r="K752" s="243"/>
      <c r="L752" s="243"/>
      <c r="M752" s="243"/>
      <c r="N752" s="243"/>
      <c r="O752" s="243"/>
      <c r="P752" s="243"/>
      <c r="Q752" s="243"/>
      <c r="R752" s="243"/>
      <c r="S752" s="243"/>
      <c r="T752" s="243"/>
      <c r="U752" s="243"/>
      <c r="V752" s="243"/>
      <c r="W752" s="243"/>
    </row>
    <row r="753" spans="11:23" x14ac:dyDescent="0.25">
      <c r="K753" s="243"/>
      <c r="L753" s="243"/>
      <c r="M753" s="243"/>
      <c r="N753" s="243"/>
      <c r="O753" s="243"/>
      <c r="P753" s="243"/>
      <c r="Q753" s="243"/>
      <c r="R753" s="243"/>
      <c r="S753" s="243"/>
      <c r="T753" s="243"/>
      <c r="U753" s="243"/>
      <c r="V753" s="243"/>
      <c r="W753" s="243"/>
    </row>
    <row r="754" spans="11:23" x14ac:dyDescent="0.25">
      <c r="K754" s="243"/>
      <c r="L754" s="243"/>
      <c r="M754" s="243"/>
      <c r="N754" s="243"/>
      <c r="O754" s="243"/>
      <c r="P754" s="243"/>
      <c r="Q754" s="243"/>
      <c r="R754" s="243"/>
      <c r="S754" s="243"/>
      <c r="T754" s="243"/>
      <c r="U754" s="243"/>
      <c r="V754" s="243"/>
      <c r="W754" s="243"/>
    </row>
    <row r="755" spans="11:23" x14ac:dyDescent="0.25">
      <c r="K755" s="243"/>
      <c r="L755" s="243"/>
      <c r="M755" s="243"/>
      <c r="N755" s="243"/>
      <c r="O755" s="243"/>
      <c r="P755" s="243"/>
      <c r="Q755" s="243"/>
      <c r="R755" s="243"/>
      <c r="S755" s="243"/>
      <c r="T755" s="243"/>
      <c r="U755" s="243"/>
      <c r="V755" s="243"/>
      <c r="W755" s="243"/>
    </row>
    <row r="756" spans="11:23" x14ac:dyDescent="0.25">
      <c r="K756" s="243"/>
      <c r="L756" s="243"/>
      <c r="M756" s="243"/>
      <c r="N756" s="243"/>
      <c r="O756" s="243"/>
      <c r="P756" s="243"/>
      <c r="Q756" s="243"/>
      <c r="R756" s="243"/>
      <c r="S756" s="243"/>
      <c r="T756" s="243"/>
      <c r="U756" s="243"/>
      <c r="V756" s="243"/>
      <c r="W756" s="243"/>
    </row>
    <row r="757" spans="11:23" x14ac:dyDescent="0.25">
      <c r="K757" s="243"/>
      <c r="L757" s="243"/>
      <c r="M757" s="243"/>
      <c r="N757" s="243"/>
      <c r="O757" s="243"/>
      <c r="P757" s="243"/>
      <c r="Q757" s="243"/>
      <c r="R757" s="243"/>
      <c r="S757" s="243"/>
      <c r="T757" s="243"/>
      <c r="U757" s="243"/>
      <c r="V757" s="243"/>
      <c r="W757" s="243"/>
    </row>
    <row r="758" spans="11:23" x14ac:dyDescent="0.25">
      <c r="K758" s="243"/>
      <c r="L758" s="243"/>
      <c r="M758" s="243"/>
      <c r="N758" s="243"/>
      <c r="O758" s="243"/>
      <c r="P758" s="243"/>
      <c r="Q758" s="243"/>
      <c r="R758" s="243"/>
      <c r="S758" s="243"/>
      <c r="T758" s="243"/>
      <c r="U758" s="243"/>
      <c r="V758" s="243"/>
      <c r="W758" s="243"/>
    </row>
    <row r="759" spans="11:23" x14ac:dyDescent="0.25">
      <c r="K759" s="243"/>
      <c r="L759" s="243"/>
      <c r="M759" s="243"/>
      <c r="N759" s="243"/>
      <c r="O759" s="243"/>
      <c r="P759" s="243"/>
      <c r="Q759" s="243"/>
      <c r="R759" s="243"/>
      <c r="S759" s="243"/>
      <c r="T759" s="243"/>
      <c r="U759" s="243"/>
      <c r="V759" s="243"/>
      <c r="W759" s="243"/>
    </row>
    <row r="760" spans="11:23" x14ac:dyDescent="0.25">
      <c r="K760" s="243"/>
      <c r="L760" s="243"/>
      <c r="M760" s="243"/>
      <c r="N760" s="243"/>
      <c r="O760" s="243"/>
      <c r="P760" s="243"/>
      <c r="Q760" s="243"/>
      <c r="R760" s="243"/>
      <c r="S760" s="243"/>
      <c r="T760" s="243"/>
      <c r="U760" s="243"/>
      <c r="V760" s="243"/>
      <c r="W760" s="243"/>
    </row>
    <row r="761" spans="11:23" x14ac:dyDescent="0.25">
      <c r="K761" s="243"/>
      <c r="L761" s="243"/>
      <c r="M761" s="243"/>
      <c r="N761" s="243"/>
      <c r="O761" s="243"/>
      <c r="P761" s="243"/>
      <c r="Q761" s="243"/>
      <c r="R761" s="243"/>
      <c r="S761" s="243"/>
      <c r="T761" s="243"/>
      <c r="U761" s="243"/>
      <c r="V761" s="243"/>
      <c r="W761" s="243"/>
    </row>
    <row r="762" spans="11:23" x14ac:dyDescent="0.25">
      <c r="K762" s="243"/>
      <c r="L762" s="243"/>
      <c r="M762" s="243"/>
      <c r="N762" s="243"/>
      <c r="O762" s="243"/>
      <c r="P762" s="243"/>
      <c r="Q762" s="243"/>
      <c r="R762" s="243"/>
      <c r="S762" s="243"/>
      <c r="T762" s="243"/>
      <c r="U762" s="243"/>
      <c r="V762" s="243"/>
      <c r="W762" s="243"/>
    </row>
    <row r="763" spans="11:23" x14ac:dyDescent="0.25">
      <c r="K763" s="243"/>
      <c r="L763" s="243"/>
      <c r="M763" s="243"/>
      <c r="N763" s="243"/>
      <c r="O763" s="243"/>
      <c r="P763" s="243"/>
      <c r="Q763" s="243"/>
      <c r="R763" s="243"/>
      <c r="S763" s="243"/>
      <c r="T763" s="243"/>
      <c r="U763" s="243"/>
      <c r="V763" s="243"/>
      <c r="W763" s="243"/>
    </row>
    <row r="764" spans="11:23" x14ac:dyDescent="0.25">
      <c r="K764" s="243"/>
      <c r="L764" s="243"/>
      <c r="M764" s="243"/>
      <c r="N764" s="243"/>
      <c r="O764" s="243"/>
      <c r="P764" s="243"/>
      <c r="Q764" s="243"/>
      <c r="R764" s="243"/>
      <c r="S764" s="243"/>
      <c r="T764" s="243"/>
      <c r="U764" s="243"/>
      <c r="V764" s="243"/>
      <c r="W764" s="243"/>
    </row>
    <row r="765" spans="11:23" x14ac:dyDescent="0.25">
      <c r="K765" s="243"/>
      <c r="L765" s="243"/>
      <c r="M765" s="243"/>
      <c r="N765" s="243"/>
      <c r="O765" s="243"/>
      <c r="P765" s="243"/>
      <c r="Q765" s="243"/>
      <c r="R765" s="243"/>
      <c r="S765" s="243"/>
      <c r="T765" s="243"/>
      <c r="U765" s="243"/>
      <c r="V765" s="243"/>
      <c r="W765" s="243"/>
    </row>
    <row r="766" spans="11:23" x14ac:dyDescent="0.25">
      <c r="K766" s="243"/>
      <c r="L766" s="243"/>
      <c r="M766" s="243"/>
      <c r="N766" s="243"/>
      <c r="O766" s="243"/>
      <c r="P766" s="243"/>
      <c r="Q766" s="243"/>
      <c r="R766" s="243"/>
      <c r="S766" s="243"/>
      <c r="T766" s="243"/>
      <c r="U766" s="243"/>
      <c r="V766" s="243"/>
      <c r="W766" s="243"/>
    </row>
    <row r="767" spans="11:23" x14ac:dyDescent="0.25">
      <c r="K767" s="243"/>
      <c r="L767" s="243"/>
      <c r="M767" s="243"/>
      <c r="N767" s="243"/>
      <c r="O767" s="243"/>
      <c r="P767" s="243"/>
      <c r="Q767" s="243"/>
      <c r="R767" s="243"/>
      <c r="S767" s="243"/>
      <c r="T767" s="243"/>
      <c r="U767" s="243"/>
      <c r="V767" s="243"/>
      <c r="W767" s="243"/>
    </row>
    <row r="768" spans="11:23" x14ac:dyDescent="0.25">
      <c r="K768" s="243"/>
      <c r="L768" s="243"/>
      <c r="M768" s="243"/>
      <c r="N768" s="243"/>
      <c r="O768" s="243"/>
      <c r="P768" s="243"/>
      <c r="Q768" s="243"/>
      <c r="R768" s="243"/>
      <c r="S768" s="243"/>
      <c r="T768" s="243"/>
      <c r="U768" s="243"/>
      <c r="V768" s="243"/>
      <c r="W768" s="243"/>
    </row>
    <row r="769" spans="11:23" x14ac:dyDescent="0.25">
      <c r="K769" s="243"/>
      <c r="L769" s="243"/>
      <c r="M769" s="243"/>
      <c r="N769" s="243"/>
      <c r="O769" s="243"/>
      <c r="P769" s="243"/>
      <c r="Q769" s="243"/>
      <c r="R769" s="243"/>
      <c r="S769" s="243"/>
      <c r="T769" s="243"/>
      <c r="U769" s="243"/>
      <c r="V769" s="243"/>
      <c r="W769" s="243"/>
    </row>
    <row r="770" spans="11:23" x14ac:dyDescent="0.25">
      <c r="K770" s="243"/>
      <c r="L770" s="243"/>
      <c r="M770" s="243"/>
      <c r="N770" s="243"/>
      <c r="O770" s="243"/>
      <c r="P770" s="243"/>
      <c r="Q770" s="243"/>
      <c r="R770" s="243"/>
      <c r="S770" s="243"/>
      <c r="T770" s="243"/>
      <c r="U770" s="243"/>
      <c r="V770" s="243"/>
      <c r="W770" s="243"/>
    </row>
    <row r="771" spans="11:23" x14ac:dyDescent="0.25">
      <c r="K771" s="243"/>
      <c r="L771" s="243"/>
      <c r="M771" s="243"/>
      <c r="N771" s="243"/>
      <c r="O771" s="243"/>
      <c r="P771" s="243"/>
      <c r="Q771" s="243"/>
      <c r="R771" s="243"/>
      <c r="S771" s="243"/>
      <c r="T771" s="243"/>
      <c r="U771" s="243"/>
      <c r="V771" s="243"/>
      <c r="W771" s="243"/>
    </row>
    <row r="772" spans="11:23" x14ac:dyDescent="0.25">
      <c r="K772" s="243"/>
      <c r="L772" s="243"/>
      <c r="M772" s="243"/>
      <c r="N772" s="243"/>
      <c r="O772" s="243"/>
      <c r="P772" s="243"/>
      <c r="Q772" s="243"/>
      <c r="R772" s="243"/>
      <c r="S772" s="243"/>
      <c r="T772" s="243"/>
      <c r="U772" s="243"/>
      <c r="V772" s="243"/>
      <c r="W772" s="243"/>
    </row>
    <row r="773" spans="11:23" x14ac:dyDescent="0.25">
      <c r="K773" s="243"/>
      <c r="L773" s="243"/>
      <c r="M773" s="243"/>
      <c r="N773" s="243"/>
      <c r="O773" s="243"/>
      <c r="P773" s="243"/>
      <c r="Q773" s="243"/>
      <c r="R773" s="243"/>
      <c r="S773" s="243"/>
      <c r="T773" s="243"/>
      <c r="U773" s="243"/>
      <c r="V773" s="243"/>
      <c r="W773" s="243"/>
    </row>
    <row r="774" spans="11:23" x14ac:dyDescent="0.25">
      <c r="K774" s="243"/>
      <c r="L774" s="243"/>
      <c r="M774" s="243"/>
      <c r="N774" s="243"/>
      <c r="O774" s="243"/>
      <c r="P774" s="243"/>
      <c r="Q774" s="243"/>
      <c r="R774" s="243"/>
      <c r="S774" s="243"/>
      <c r="T774" s="243"/>
      <c r="U774" s="243"/>
      <c r="V774" s="243"/>
      <c r="W774" s="243"/>
    </row>
    <row r="775" spans="11:23" x14ac:dyDescent="0.25">
      <c r="K775" s="243"/>
      <c r="L775" s="243"/>
      <c r="M775" s="243"/>
      <c r="N775" s="243"/>
      <c r="O775" s="243"/>
      <c r="P775" s="243"/>
      <c r="Q775" s="243"/>
      <c r="R775" s="243"/>
      <c r="S775" s="243"/>
      <c r="T775" s="243"/>
      <c r="U775" s="243"/>
      <c r="V775" s="243"/>
      <c r="W775" s="243"/>
    </row>
    <row r="776" spans="11:23" x14ac:dyDescent="0.25">
      <c r="K776" s="243"/>
      <c r="L776" s="243"/>
      <c r="M776" s="243"/>
      <c r="N776" s="243"/>
      <c r="O776" s="243"/>
      <c r="P776" s="243"/>
      <c r="Q776" s="243"/>
      <c r="R776" s="243"/>
      <c r="S776" s="243"/>
      <c r="T776" s="243"/>
      <c r="U776" s="243"/>
      <c r="V776" s="243"/>
      <c r="W776" s="243"/>
    </row>
    <row r="777" spans="11:23" x14ac:dyDescent="0.25">
      <c r="K777" s="243"/>
      <c r="L777" s="243"/>
      <c r="M777" s="243"/>
      <c r="N777" s="243"/>
      <c r="O777" s="243"/>
      <c r="P777" s="243"/>
      <c r="Q777" s="243"/>
      <c r="R777" s="243"/>
      <c r="S777" s="243"/>
      <c r="T777" s="243"/>
      <c r="U777" s="243"/>
      <c r="V777" s="243"/>
      <c r="W777" s="243"/>
    </row>
    <row r="778" spans="11:23" x14ac:dyDescent="0.25">
      <c r="K778" s="243"/>
      <c r="L778" s="243"/>
      <c r="M778" s="243"/>
      <c r="N778" s="243"/>
      <c r="O778" s="243"/>
      <c r="P778" s="243"/>
      <c r="Q778" s="243"/>
      <c r="R778" s="243"/>
      <c r="S778" s="243"/>
      <c r="T778" s="243"/>
      <c r="U778" s="243"/>
      <c r="V778" s="243"/>
      <c r="W778" s="243"/>
    </row>
    <row r="779" spans="11:23" x14ac:dyDescent="0.25">
      <c r="K779" s="243"/>
      <c r="L779" s="243"/>
      <c r="M779" s="243"/>
      <c r="N779" s="243"/>
      <c r="O779" s="243"/>
      <c r="P779" s="243"/>
      <c r="Q779" s="243"/>
      <c r="R779" s="243"/>
      <c r="S779" s="243"/>
      <c r="T779" s="243"/>
      <c r="U779" s="243"/>
      <c r="V779" s="243"/>
      <c r="W779" s="243"/>
    </row>
    <row r="780" spans="11:23" x14ac:dyDescent="0.25">
      <c r="K780" s="255" t="s">
        <v>242</v>
      </c>
      <c r="L780" s="255" t="s">
        <v>242</v>
      </c>
      <c r="M780" s="255" t="s">
        <v>242</v>
      </c>
      <c r="N780" s="255" t="s">
        <v>242</v>
      </c>
      <c r="O780" s="255" t="s">
        <v>242</v>
      </c>
      <c r="P780" s="255" t="s">
        <v>242</v>
      </c>
      <c r="Q780" s="255" t="s">
        <v>242</v>
      </c>
      <c r="R780" s="255" t="s">
        <v>242</v>
      </c>
      <c r="S780" s="255" t="s">
        <v>242</v>
      </c>
      <c r="T780" s="255" t="s">
        <v>242</v>
      </c>
      <c r="U780" s="255" t="s">
        <v>242</v>
      </c>
      <c r="V780" s="255" t="s">
        <v>242</v>
      </c>
      <c r="W780" s="255" t="s">
        <v>242</v>
      </c>
    </row>
    <row r="781" spans="11:23" x14ac:dyDescent="0.25">
      <c r="K781" s="243"/>
      <c r="L781" s="243"/>
      <c r="M781" s="243"/>
      <c r="N781" s="243"/>
      <c r="O781" s="243"/>
      <c r="P781" s="243"/>
      <c r="Q781" s="243"/>
      <c r="R781" s="243"/>
      <c r="S781" s="243"/>
      <c r="T781" s="243"/>
      <c r="U781" s="243"/>
      <c r="V781" s="243"/>
      <c r="W781" s="243"/>
    </row>
    <row r="782" spans="11:23" x14ac:dyDescent="0.25">
      <c r="K782" s="243"/>
      <c r="L782" s="243"/>
      <c r="M782" s="243"/>
      <c r="N782" s="243"/>
      <c r="O782" s="243"/>
      <c r="P782" s="243"/>
      <c r="Q782" s="243"/>
      <c r="R782" s="243"/>
      <c r="S782" s="243"/>
      <c r="T782" s="243"/>
      <c r="U782" s="243"/>
      <c r="V782" s="243"/>
      <c r="W782" s="243"/>
    </row>
    <row r="783" spans="11:23" x14ac:dyDescent="0.25">
      <c r="K783" s="243"/>
      <c r="L783" s="243"/>
      <c r="M783" s="243"/>
      <c r="N783" s="243"/>
      <c r="O783" s="243"/>
      <c r="P783" s="243"/>
      <c r="Q783" s="243"/>
      <c r="R783" s="243"/>
      <c r="S783" s="243"/>
      <c r="T783" s="243"/>
      <c r="U783" s="243"/>
      <c r="V783" s="243"/>
      <c r="W783" s="243"/>
    </row>
    <row r="784" spans="11:23" x14ac:dyDescent="0.25">
      <c r="K784" s="243"/>
      <c r="L784" s="243"/>
      <c r="M784" s="243"/>
      <c r="N784" s="243"/>
      <c r="O784" s="243"/>
      <c r="P784" s="243"/>
      <c r="Q784" s="243"/>
      <c r="R784" s="243"/>
      <c r="S784" s="243"/>
      <c r="T784" s="243"/>
      <c r="U784" s="243"/>
      <c r="V784" s="243"/>
      <c r="W784" s="243"/>
    </row>
    <row r="785" spans="11:23" x14ac:dyDescent="0.25">
      <c r="K785" s="243"/>
      <c r="L785" s="243"/>
      <c r="M785" s="243"/>
      <c r="N785" s="243"/>
      <c r="O785" s="243"/>
      <c r="P785" s="243"/>
      <c r="Q785" s="243"/>
      <c r="R785" s="243"/>
      <c r="S785" s="243"/>
      <c r="T785" s="243"/>
      <c r="U785" s="243"/>
      <c r="V785" s="243"/>
      <c r="W785" s="243"/>
    </row>
    <row r="786" spans="11:23" x14ac:dyDescent="0.25">
      <c r="K786" s="243"/>
      <c r="L786" s="243"/>
      <c r="M786" s="243"/>
      <c r="N786" s="243"/>
      <c r="O786" s="243"/>
      <c r="P786" s="243"/>
      <c r="Q786" s="243"/>
      <c r="R786" s="243"/>
      <c r="S786" s="243"/>
      <c r="T786" s="243"/>
      <c r="U786" s="243"/>
      <c r="V786" s="243"/>
      <c r="W786" s="243"/>
    </row>
    <row r="787" spans="11:23" x14ac:dyDescent="0.25">
      <c r="K787" s="243"/>
      <c r="L787" s="243"/>
      <c r="M787" s="243"/>
      <c r="N787" s="243"/>
      <c r="O787" s="243"/>
      <c r="P787" s="243"/>
      <c r="Q787" s="243"/>
      <c r="R787" s="243"/>
      <c r="S787" s="243"/>
      <c r="T787" s="243"/>
      <c r="U787" s="243"/>
      <c r="V787" s="243"/>
      <c r="W787" s="243"/>
    </row>
    <row r="788" spans="11:23" x14ac:dyDescent="0.25">
      <c r="K788" s="243"/>
      <c r="L788" s="243"/>
      <c r="M788" s="243"/>
      <c r="N788" s="243"/>
      <c r="O788" s="243"/>
      <c r="P788" s="243"/>
      <c r="Q788" s="243"/>
      <c r="R788" s="243"/>
      <c r="S788" s="243"/>
      <c r="T788" s="243"/>
      <c r="U788" s="243"/>
      <c r="V788" s="243"/>
      <c r="W788" s="243"/>
    </row>
    <row r="789" spans="11:23" x14ac:dyDescent="0.25">
      <c r="K789" s="243"/>
      <c r="L789" s="243"/>
      <c r="M789" s="243"/>
      <c r="N789" s="243"/>
      <c r="O789" s="243"/>
      <c r="P789" s="243"/>
      <c r="Q789" s="243"/>
      <c r="R789" s="243"/>
      <c r="S789" s="243"/>
      <c r="T789" s="243"/>
      <c r="U789" s="243"/>
      <c r="V789" s="243"/>
      <c r="W789" s="243"/>
    </row>
    <row r="790" spans="11:23" x14ac:dyDescent="0.25">
      <c r="K790" s="243"/>
      <c r="L790" s="243"/>
      <c r="M790" s="243"/>
      <c r="N790" s="243"/>
      <c r="O790" s="243"/>
      <c r="P790" s="243"/>
      <c r="Q790" s="243"/>
      <c r="R790" s="243"/>
      <c r="S790" s="243"/>
      <c r="T790" s="243"/>
      <c r="U790" s="243"/>
      <c r="V790" s="243"/>
      <c r="W790" s="243"/>
    </row>
    <row r="791" spans="11:23" x14ac:dyDescent="0.25">
      <c r="K791" s="243"/>
      <c r="L791" s="243"/>
      <c r="M791" s="243"/>
      <c r="N791" s="243"/>
      <c r="O791" s="243"/>
      <c r="P791" s="243"/>
      <c r="Q791" s="243"/>
      <c r="R791" s="243"/>
      <c r="S791" s="243"/>
      <c r="T791" s="243"/>
      <c r="U791" s="243"/>
      <c r="V791" s="243"/>
      <c r="W791" s="243"/>
    </row>
    <row r="792" spans="11:23" x14ac:dyDescent="0.25">
      <c r="K792" s="243"/>
      <c r="L792" s="243"/>
      <c r="M792" s="243"/>
      <c r="N792" s="243"/>
      <c r="O792" s="243"/>
      <c r="P792" s="243"/>
      <c r="Q792" s="243"/>
      <c r="R792" s="243"/>
      <c r="S792" s="243"/>
      <c r="T792" s="243"/>
      <c r="U792" s="243"/>
      <c r="V792" s="243"/>
      <c r="W792" s="243"/>
    </row>
    <row r="793" spans="11:23" x14ac:dyDescent="0.25">
      <c r="K793" s="243"/>
      <c r="L793" s="243"/>
      <c r="M793" s="243"/>
      <c r="N793" s="243"/>
      <c r="O793" s="243"/>
      <c r="P793" s="243"/>
      <c r="Q793" s="243"/>
      <c r="R793" s="243"/>
      <c r="S793" s="243"/>
      <c r="T793" s="243"/>
      <c r="U793" s="243"/>
      <c r="V793" s="243"/>
      <c r="W793" s="243"/>
    </row>
    <row r="794" spans="11:23" x14ac:dyDescent="0.25">
      <c r="K794" s="243"/>
      <c r="L794" s="243"/>
      <c r="M794" s="243"/>
      <c r="N794" s="243"/>
      <c r="O794" s="243"/>
      <c r="P794" s="243"/>
      <c r="Q794" s="243"/>
      <c r="R794" s="243"/>
      <c r="S794" s="243"/>
      <c r="T794" s="243"/>
      <c r="U794" s="243"/>
      <c r="V794" s="243"/>
      <c r="W794" s="243"/>
    </row>
    <row r="795" spans="11:23" x14ac:dyDescent="0.25">
      <c r="K795" s="243"/>
      <c r="L795" s="243"/>
      <c r="M795" s="243"/>
      <c r="N795" s="243"/>
      <c r="O795" s="243"/>
      <c r="P795" s="243"/>
      <c r="Q795" s="243"/>
      <c r="R795" s="243"/>
      <c r="S795" s="243"/>
      <c r="T795" s="243"/>
      <c r="U795" s="243"/>
      <c r="V795" s="243"/>
      <c r="W795" s="243"/>
    </row>
    <row r="796" spans="11:23" x14ac:dyDescent="0.25">
      <c r="K796" s="243"/>
      <c r="L796" s="243"/>
      <c r="M796" s="243"/>
      <c r="N796" s="243"/>
      <c r="O796" s="243"/>
      <c r="P796" s="243"/>
      <c r="Q796" s="243"/>
      <c r="R796" s="243"/>
      <c r="S796" s="243"/>
      <c r="T796" s="243"/>
      <c r="U796" s="243"/>
      <c r="V796" s="243"/>
      <c r="W796" s="243"/>
    </row>
    <row r="797" spans="11:23" x14ac:dyDescent="0.25">
      <c r="K797" s="243"/>
      <c r="L797" s="243"/>
      <c r="M797" s="243"/>
      <c r="N797" s="243"/>
      <c r="O797" s="243"/>
      <c r="P797" s="243"/>
      <c r="Q797" s="243"/>
      <c r="R797" s="243"/>
      <c r="S797" s="243"/>
      <c r="T797" s="243"/>
      <c r="U797" s="243"/>
      <c r="V797" s="243"/>
      <c r="W797" s="243"/>
    </row>
    <row r="798" spans="11:23" x14ac:dyDescent="0.25">
      <c r="K798" s="243"/>
      <c r="L798" s="243"/>
      <c r="M798" s="243"/>
      <c r="N798" s="243"/>
      <c r="O798" s="243"/>
      <c r="P798" s="243"/>
      <c r="Q798" s="243"/>
      <c r="R798" s="243"/>
      <c r="S798" s="243"/>
      <c r="T798" s="243"/>
      <c r="U798" s="243"/>
      <c r="V798" s="243"/>
      <c r="W798" s="243"/>
    </row>
    <row r="799" spans="11:23" x14ac:dyDescent="0.25">
      <c r="K799" s="243"/>
      <c r="L799" s="243"/>
      <c r="M799" s="243"/>
      <c r="N799" s="243"/>
      <c r="O799" s="243"/>
      <c r="P799" s="243"/>
      <c r="Q799" s="243"/>
      <c r="R799" s="243"/>
      <c r="S799" s="243"/>
      <c r="T799" s="243"/>
      <c r="U799" s="243"/>
      <c r="V799" s="243"/>
      <c r="W799" s="243"/>
    </row>
    <row r="800" spans="11:23" x14ac:dyDescent="0.25">
      <c r="K800" s="243"/>
      <c r="L800" s="243"/>
      <c r="M800" s="243"/>
      <c r="N800" s="243"/>
      <c r="O800" s="243"/>
      <c r="P800" s="243"/>
      <c r="Q800" s="243"/>
      <c r="R800" s="243"/>
      <c r="S800" s="243"/>
      <c r="T800" s="243"/>
      <c r="U800" s="243"/>
      <c r="V800" s="243"/>
      <c r="W800" s="243"/>
    </row>
    <row r="801" spans="11:23" x14ac:dyDescent="0.25">
      <c r="K801" s="243"/>
      <c r="L801" s="243"/>
      <c r="M801" s="243"/>
      <c r="N801" s="243"/>
      <c r="O801" s="243"/>
      <c r="P801" s="243"/>
      <c r="Q801" s="243"/>
      <c r="R801" s="243"/>
      <c r="S801" s="243"/>
      <c r="T801" s="243"/>
      <c r="U801" s="243"/>
      <c r="V801" s="243"/>
      <c r="W801" s="243"/>
    </row>
    <row r="802" spans="11:23" x14ac:dyDescent="0.25">
      <c r="K802" s="243"/>
      <c r="L802" s="243"/>
      <c r="M802" s="243"/>
      <c r="N802" s="243"/>
      <c r="O802" s="243"/>
      <c r="P802" s="243"/>
      <c r="Q802" s="243"/>
      <c r="R802" s="243"/>
      <c r="S802" s="243"/>
      <c r="T802" s="243"/>
      <c r="U802" s="243"/>
      <c r="V802" s="243"/>
      <c r="W802" s="243"/>
    </row>
    <row r="803" spans="11:23" x14ac:dyDescent="0.25">
      <c r="K803" s="243"/>
      <c r="L803" s="243"/>
      <c r="M803" s="243"/>
      <c r="N803" s="243"/>
      <c r="O803" s="243"/>
      <c r="P803" s="243"/>
      <c r="Q803" s="243"/>
      <c r="R803" s="243"/>
      <c r="S803" s="243"/>
      <c r="T803" s="243"/>
      <c r="U803" s="243"/>
      <c r="V803" s="243"/>
      <c r="W803" s="243"/>
    </row>
    <row r="804" spans="11:23" x14ac:dyDescent="0.25">
      <c r="K804" s="243"/>
      <c r="L804" s="243"/>
      <c r="M804" s="243"/>
      <c r="N804" s="243"/>
      <c r="O804" s="243"/>
      <c r="P804" s="243"/>
      <c r="Q804" s="243"/>
      <c r="R804" s="243"/>
      <c r="S804" s="243"/>
      <c r="T804" s="243"/>
      <c r="U804" s="243"/>
      <c r="V804" s="243"/>
      <c r="W804" s="243"/>
    </row>
    <row r="805" spans="11:23" x14ac:dyDescent="0.25">
      <c r="K805" s="243"/>
      <c r="L805" s="243"/>
      <c r="M805" s="243"/>
      <c r="N805" s="243"/>
      <c r="O805" s="243"/>
      <c r="P805" s="243"/>
      <c r="Q805" s="243"/>
      <c r="R805" s="243"/>
      <c r="S805" s="243"/>
      <c r="T805" s="243"/>
      <c r="U805" s="243"/>
      <c r="V805" s="243"/>
      <c r="W805" s="243"/>
    </row>
    <row r="806" spans="11:23" x14ac:dyDescent="0.25">
      <c r="K806" s="243"/>
      <c r="L806" s="243"/>
      <c r="M806" s="243"/>
      <c r="N806" s="243"/>
      <c r="O806" s="243"/>
      <c r="P806" s="243"/>
      <c r="Q806" s="243"/>
      <c r="R806" s="243"/>
      <c r="S806" s="243"/>
      <c r="T806" s="243"/>
      <c r="U806" s="243"/>
      <c r="V806" s="243"/>
      <c r="W806" s="243"/>
    </row>
    <row r="807" spans="11:23" x14ac:dyDescent="0.25">
      <c r="K807" s="243"/>
      <c r="L807" s="243"/>
      <c r="M807" s="243"/>
      <c r="N807" s="243"/>
      <c r="O807" s="243"/>
      <c r="P807" s="243"/>
      <c r="Q807" s="243"/>
      <c r="R807" s="243"/>
      <c r="S807" s="243"/>
      <c r="T807" s="243"/>
      <c r="U807" s="243"/>
      <c r="V807" s="243"/>
      <c r="W807" s="243"/>
    </row>
    <row r="808" spans="11:23" x14ac:dyDescent="0.25">
      <c r="K808" s="243"/>
      <c r="L808" s="243"/>
      <c r="M808" s="243"/>
      <c r="N808" s="243"/>
      <c r="O808" s="243"/>
      <c r="P808" s="243"/>
      <c r="Q808" s="243"/>
      <c r="R808" s="243"/>
      <c r="S808" s="243"/>
      <c r="T808" s="243"/>
      <c r="U808" s="243"/>
      <c r="V808" s="243"/>
      <c r="W808" s="243"/>
    </row>
    <row r="809" spans="11:23" x14ac:dyDescent="0.25">
      <c r="K809" s="243"/>
      <c r="L809" s="243"/>
      <c r="M809" s="243"/>
      <c r="N809" s="243"/>
      <c r="O809" s="243"/>
      <c r="P809" s="243"/>
      <c r="Q809" s="243"/>
      <c r="R809" s="243"/>
      <c r="S809" s="243"/>
      <c r="T809" s="243"/>
      <c r="U809" s="243"/>
      <c r="V809" s="243"/>
      <c r="W809" s="243"/>
    </row>
    <row r="810" spans="11:23" x14ac:dyDescent="0.25">
      <c r="K810" s="243"/>
      <c r="L810" s="243"/>
      <c r="M810" s="243"/>
      <c r="N810" s="243"/>
      <c r="O810" s="243"/>
      <c r="P810" s="243"/>
      <c r="Q810" s="243"/>
      <c r="R810" s="243"/>
      <c r="S810" s="243"/>
      <c r="T810" s="243"/>
      <c r="U810" s="243"/>
      <c r="V810" s="243"/>
      <c r="W810" s="243"/>
    </row>
    <row r="811" spans="11:23" x14ac:dyDescent="0.25">
      <c r="K811" s="243"/>
      <c r="L811" s="243"/>
      <c r="M811" s="243"/>
      <c r="N811" s="243"/>
      <c r="O811" s="243"/>
      <c r="P811" s="243"/>
      <c r="Q811" s="243"/>
      <c r="R811" s="243"/>
      <c r="S811" s="243"/>
      <c r="T811" s="243"/>
      <c r="U811" s="243"/>
      <c r="V811" s="243"/>
      <c r="W811" s="243"/>
    </row>
    <row r="812" spans="11:23" x14ac:dyDescent="0.25">
      <c r="K812" s="243"/>
      <c r="L812" s="243"/>
      <c r="M812" s="243"/>
      <c r="N812" s="243"/>
      <c r="O812" s="243"/>
      <c r="P812" s="243"/>
      <c r="Q812" s="243"/>
      <c r="R812" s="243"/>
      <c r="S812" s="243"/>
      <c r="T812" s="243"/>
      <c r="U812" s="243"/>
      <c r="V812" s="243"/>
      <c r="W812" s="243"/>
    </row>
    <row r="813" spans="11:23" x14ac:dyDescent="0.25">
      <c r="K813" s="243"/>
      <c r="L813" s="243"/>
      <c r="M813" s="243"/>
      <c r="N813" s="243"/>
      <c r="O813" s="243"/>
      <c r="P813" s="243"/>
      <c r="Q813" s="243"/>
      <c r="R813" s="243"/>
      <c r="S813" s="243"/>
      <c r="T813" s="243"/>
      <c r="U813" s="243"/>
      <c r="V813" s="243"/>
      <c r="W813" s="243"/>
    </row>
    <row r="814" spans="11:23" x14ac:dyDescent="0.25">
      <c r="K814" s="243"/>
      <c r="L814" s="243"/>
      <c r="M814" s="243"/>
      <c r="N814" s="243"/>
      <c r="O814" s="243"/>
      <c r="P814" s="243"/>
      <c r="Q814" s="243"/>
      <c r="R814" s="243"/>
      <c r="S814" s="243"/>
      <c r="T814" s="243"/>
      <c r="U814" s="243"/>
      <c r="V814" s="243"/>
      <c r="W814" s="243"/>
    </row>
    <row r="815" spans="11:23" x14ac:dyDescent="0.25">
      <c r="K815" s="243"/>
      <c r="L815" s="243"/>
      <c r="M815" s="243"/>
      <c r="N815" s="243"/>
      <c r="O815" s="243"/>
      <c r="P815" s="243"/>
      <c r="Q815" s="243"/>
      <c r="R815" s="243"/>
      <c r="S815" s="243"/>
      <c r="T815" s="243"/>
      <c r="U815" s="243"/>
      <c r="V815" s="243"/>
      <c r="W815" s="243"/>
    </row>
    <row r="816" spans="11:23" x14ac:dyDescent="0.25">
      <c r="K816" s="243"/>
      <c r="L816" s="243"/>
      <c r="M816" s="243"/>
      <c r="N816" s="243"/>
      <c r="O816" s="243"/>
      <c r="P816" s="243"/>
      <c r="Q816" s="243"/>
      <c r="R816" s="243"/>
      <c r="S816" s="243"/>
      <c r="T816" s="243"/>
      <c r="U816" s="243"/>
      <c r="V816" s="243"/>
      <c r="W816" s="243"/>
    </row>
    <row r="817" spans="11:23" x14ac:dyDescent="0.25">
      <c r="K817" s="243"/>
      <c r="L817" s="243"/>
      <c r="M817" s="243"/>
      <c r="N817" s="243"/>
      <c r="O817" s="243"/>
      <c r="P817" s="243"/>
      <c r="Q817" s="243"/>
      <c r="R817" s="243"/>
      <c r="S817" s="243"/>
      <c r="T817" s="243"/>
      <c r="U817" s="243"/>
      <c r="V817" s="243"/>
      <c r="W817" s="243"/>
    </row>
    <row r="818" spans="11:23" x14ac:dyDescent="0.25">
      <c r="K818" s="243"/>
      <c r="L818" s="243"/>
      <c r="M818" s="243"/>
      <c r="N818" s="243"/>
      <c r="O818" s="243"/>
      <c r="P818" s="243"/>
      <c r="Q818" s="243"/>
      <c r="R818" s="243"/>
      <c r="S818" s="243"/>
      <c r="T818" s="243"/>
      <c r="U818" s="243"/>
      <c r="V818" s="243"/>
      <c r="W818" s="243"/>
    </row>
    <row r="819" spans="11:23" x14ac:dyDescent="0.25">
      <c r="K819" s="243"/>
      <c r="L819" s="243"/>
      <c r="M819" s="243"/>
      <c r="N819" s="243"/>
      <c r="O819" s="243"/>
      <c r="P819" s="243"/>
      <c r="Q819" s="243"/>
      <c r="R819" s="243"/>
      <c r="S819" s="243"/>
      <c r="T819" s="243"/>
      <c r="U819" s="243"/>
      <c r="V819" s="243"/>
      <c r="W819" s="243"/>
    </row>
    <row r="820" spans="11:23" x14ac:dyDescent="0.25">
      <c r="K820" s="243"/>
      <c r="L820" s="243"/>
      <c r="M820" s="243"/>
      <c r="N820" s="243"/>
      <c r="O820" s="243"/>
      <c r="P820" s="243"/>
      <c r="Q820" s="243"/>
      <c r="R820" s="243"/>
      <c r="S820" s="243"/>
      <c r="T820" s="243"/>
      <c r="U820" s="243"/>
      <c r="V820" s="243"/>
      <c r="W820" s="243"/>
    </row>
    <row r="821" spans="11:23" x14ac:dyDescent="0.25">
      <c r="K821" s="243"/>
      <c r="L821" s="243"/>
      <c r="M821" s="243"/>
      <c r="N821" s="243"/>
      <c r="O821" s="243"/>
      <c r="P821" s="243"/>
      <c r="Q821" s="243"/>
      <c r="R821" s="243"/>
      <c r="S821" s="243"/>
      <c r="T821" s="243"/>
      <c r="U821" s="243"/>
      <c r="V821" s="243"/>
      <c r="W821" s="243"/>
    </row>
    <row r="822" spans="11:23" x14ac:dyDescent="0.25">
      <c r="K822" s="243"/>
      <c r="L822" s="243"/>
      <c r="M822" s="243"/>
      <c r="N822" s="243"/>
      <c r="O822" s="243"/>
      <c r="P822" s="243"/>
      <c r="Q822" s="243"/>
      <c r="R822" s="243"/>
      <c r="S822" s="243"/>
      <c r="T822" s="243"/>
      <c r="U822" s="243"/>
      <c r="V822" s="243"/>
      <c r="W822" s="243"/>
    </row>
    <row r="823" spans="11:23" x14ac:dyDescent="0.25">
      <c r="K823" s="243"/>
      <c r="L823" s="243"/>
      <c r="M823" s="243"/>
      <c r="N823" s="243"/>
      <c r="O823" s="243"/>
      <c r="P823" s="243"/>
      <c r="Q823" s="243"/>
      <c r="R823" s="243"/>
      <c r="S823" s="243"/>
      <c r="T823" s="243"/>
      <c r="U823" s="243"/>
      <c r="V823" s="243"/>
      <c r="W823" s="243"/>
    </row>
    <row r="824" spans="11:23" x14ac:dyDescent="0.25">
      <c r="K824" s="243"/>
      <c r="L824" s="243"/>
      <c r="M824" s="243"/>
      <c r="N824" s="243"/>
      <c r="O824" s="243"/>
      <c r="P824" s="243"/>
      <c r="Q824" s="243"/>
      <c r="R824" s="243"/>
      <c r="S824" s="243"/>
      <c r="T824" s="243"/>
      <c r="U824" s="243"/>
      <c r="V824" s="243"/>
      <c r="W824" s="243"/>
    </row>
    <row r="825" spans="11:23" x14ac:dyDescent="0.25">
      <c r="K825" s="243"/>
      <c r="L825" s="243"/>
      <c r="M825" s="243"/>
      <c r="N825" s="243"/>
      <c r="O825" s="243"/>
      <c r="P825" s="243"/>
      <c r="Q825" s="243"/>
      <c r="R825" s="243"/>
      <c r="S825" s="243"/>
      <c r="T825" s="243"/>
      <c r="U825" s="243"/>
      <c r="V825" s="243"/>
      <c r="W825" s="243"/>
    </row>
    <row r="826" spans="11:23" x14ac:dyDescent="0.25">
      <c r="K826" s="243"/>
      <c r="L826" s="243"/>
      <c r="M826" s="243"/>
      <c r="N826" s="243"/>
      <c r="O826" s="243"/>
      <c r="P826" s="243"/>
      <c r="Q826" s="243"/>
      <c r="R826" s="243"/>
      <c r="S826" s="243"/>
      <c r="T826" s="243"/>
      <c r="U826" s="243"/>
      <c r="V826" s="243"/>
      <c r="W826" s="243"/>
    </row>
    <row r="827" spans="11:23" x14ac:dyDescent="0.25">
      <c r="K827" s="243"/>
      <c r="L827" s="243"/>
      <c r="M827" s="243"/>
      <c r="N827" s="243"/>
      <c r="O827" s="243"/>
      <c r="P827" s="243"/>
      <c r="Q827" s="243"/>
      <c r="R827" s="243"/>
      <c r="S827" s="243"/>
      <c r="T827" s="243"/>
      <c r="U827" s="243"/>
      <c r="V827" s="243"/>
      <c r="W827" s="243"/>
    </row>
    <row r="828" spans="11:23" x14ac:dyDescent="0.25">
      <c r="K828" s="243"/>
      <c r="L828" s="243"/>
      <c r="M828" s="243"/>
      <c r="N828" s="243"/>
      <c r="O828" s="243"/>
      <c r="P828" s="243"/>
      <c r="Q828" s="243"/>
      <c r="R828" s="243"/>
      <c r="S828" s="243"/>
      <c r="T828" s="243"/>
      <c r="U828" s="243"/>
      <c r="V828" s="243"/>
      <c r="W828" s="243"/>
    </row>
    <row r="829" spans="11:23" x14ac:dyDescent="0.25">
      <c r="K829" s="243"/>
      <c r="L829" s="243"/>
      <c r="M829" s="243"/>
      <c r="N829" s="243"/>
      <c r="O829" s="243"/>
      <c r="P829" s="243"/>
      <c r="Q829" s="243"/>
      <c r="R829" s="243"/>
      <c r="S829" s="243"/>
      <c r="T829" s="243"/>
      <c r="U829" s="243"/>
      <c r="V829" s="243"/>
      <c r="W829" s="243"/>
    </row>
    <row r="830" spans="11:23" x14ac:dyDescent="0.25">
      <c r="K830" s="243"/>
      <c r="L830" s="243"/>
      <c r="M830" s="243"/>
      <c r="N830" s="243"/>
      <c r="O830" s="243"/>
      <c r="P830" s="243"/>
      <c r="Q830" s="243"/>
      <c r="R830" s="243"/>
      <c r="S830" s="243"/>
      <c r="T830" s="243"/>
      <c r="U830" s="243"/>
      <c r="V830" s="243"/>
      <c r="W830" s="243"/>
    </row>
    <row r="831" spans="11:23" x14ac:dyDescent="0.25">
      <c r="K831" s="243"/>
      <c r="L831" s="243"/>
      <c r="M831" s="243"/>
      <c r="N831" s="243"/>
      <c r="O831" s="243"/>
      <c r="P831" s="243"/>
      <c r="Q831" s="243"/>
      <c r="R831" s="243"/>
      <c r="S831" s="243"/>
      <c r="T831" s="243"/>
      <c r="U831" s="243"/>
      <c r="V831" s="243"/>
      <c r="W831" s="243"/>
    </row>
    <row r="832" spans="11:23" x14ac:dyDescent="0.25">
      <c r="K832" s="243"/>
      <c r="L832" s="243"/>
      <c r="M832" s="243"/>
      <c r="N832" s="243"/>
      <c r="O832" s="243"/>
      <c r="P832" s="243"/>
      <c r="Q832" s="243"/>
      <c r="R832" s="243"/>
      <c r="S832" s="243"/>
      <c r="T832" s="243"/>
      <c r="U832" s="243"/>
      <c r="V832" s="243"/>
      <c r="W832" s="243"/>
    </row>
    <row r="833" spans="11:23" x14ac:dyDescent="0.25">
      <c r="K833" s="243"/>
      <c r="L833" s="243"/>
      <c r="M833" s="243"/>
      <c r="N833" s="243"/>
      <c r="O833" s="243"/>
      <c r="P833" s="243"/>
      <c r="Q833" s="243"/>
      <c r="R833" s="243"/>
      <c r="S833" s="243"/>
      <c r="T833" s="243"/>
      <c r="U833" s="243"/>
      <c r="V833" s="243"/>
      <c r="W833" s="243"/>
    </row>
    <row r="834" spans="11:23" x14ac:dyDescent="0.25">
      <c r="K834" s="243"/>
      <c r="L834" s="243"/>
      <c r="M834" s="243"/>
      <c r="N834" s="243"/>
      <c r="O834" s="243"/>
      <c r="P834" s="243"/>
      <c r="Q834" s="243"/>
      <c r="R834" s="243"/>
      <c r="S834" s="243"/>
      <c r="T834" s="243"/>
      <c r="U834" s="243"/>
      <c r="V834" s="243"/>
      <c r="W834" s="243"/>
    </row>
    <row r="835" spans="11:23" x14ac:dyDescent="0.25">
      <c r="K835" s="243"/>
      <c r="L835" s="243"/>
      <c r="M835" s="243"/>
      <c r="N835" s="243"/>
      <c r="O835" s="243"/>
      <c r="P835" s="243"/>
      <c r="Q835" s="243"/>
      <c r="R835" s="243"/>
      <c r="S835" s="243"/>
      <c r="T835" s="243"/>
      <c r="U835" s="243"/>
      <c r="V835" s="243"/>
      <c r="W835" s="243"/>
    </row>
    <row r="836" spans="11:23" x14ac:dyDescent="0.25">
      <c r="K836" s="243"/>
      <c r="L836" s="243"/>
      <c r="M836" s="243"/>
      <c r="N836" s="243"/>
      <c r="O836" s="243"/>
      <c r="P836" s="243"/>
      <c r="Q836" s="243"/>
      <c r="R836" s="243"/>
      <c r="S836" s="243"/>
      <c r="T836" s="243"/>
      <c r="U836" s="243"/>
      <c r="V836" s="243"/>
      <c r="W836" s="243"/>
    </row>
    <row r="837" spans="11:23" x14ac:dyDescent="0.25">
      <c r="K837" s="243"/>
      <c r="L837" s="243"/>
      <c r="M837" s="243"/>
      <c r="N837" s="243"/>
      <c r="O837" s="243"/>
      <c r="P837" s="243"/>
      <c r="Q837" s="243"/>
      <c r="R837" s="243"/>
      <c r="S837" s="243"/>
      <c r="T837" s="243"/>
      <c r="U837" s="243"/>
      <c r="V837" s="243"/>
      <c r="W837" s="243"/>
    </row>
    <row r="838" spans="11:23" x14ac:dyDescent="0.25">
      <c r="K838" s="243"/>
      <c r="L838" s="243"/>
      <c r="M838" s="243"/>
      <c r="N838" s="243"/>
      <c r="O838" s="243"/>
      <c r="P838" s="243"/>
      <c r="Q838" s="243"/>
      <c r="R838" s="243"/>
      <c r="S838" s="243"/>
      <c r="T838" s="243"/>
      <c r="U838" s="243"/>
      <c r="V838" s="243"/>
      <c r="W838" s="243"/>
    </row>
    <row r="839" spans="11:23" x14ac:dyDescent="0.25">
      <c r="K839" s="243"/>
      <c r="L839" s="243"/>
      <c r="M839" s="243"/>
      <c r="N839" s="243"/>
      <c r="O839" s="243"/>
      <c r="P839" s="243"/>
      <c r="Q839" s="243"/>
      <c r="R839" s="243"/>
      <c r="S839" s="243"/>
      <c r="T839" s="243"/>
      <c r="U839" s="243"/>
      <c r="V839" s="243"/>
      <c r="W839" s="243"/>
    </row>
    <row r="840" spans="11:23" x14ac:dyDescent="0.25">
      <c r="K840" s="255" t="s">
        <v>242</v>
      </c>
      <c r="L840" s="255" t="s">
        <v>242</v>
      </c>
      <c r="M840" s="255" t="s">
        <v>242</v>
      </c>
      <c r="N840" s="255" t="s">
        <v>242</v>
      </c>
      <c r="O840" s="255" t="s">
        <v>242</v>
      </c>
      <c r="P840" s="255" t="s">
        <v>242</v>
      </c>
      <c r="Q840" s="255" t="s">
        <v>242</v>
      </c>
      <c r="R840" s="255" t="s">
        <v>242</v>
      </c>
      <c r="S840" s="255" t="s">
        <v>242</v>
      </c>
      <c r="T840" s="255" t="s">
        <v>242</v>
      </c>
      <c r="U840" s="255" t="s">
        <v>242</v>
      </c>
      <c r="V840" s="255" t="s">
        <v>242</v>
      </c>
      <c r="W840" s="255" t="s">
        <v>242</v>
      </c>
    </row>
    <row r="841" spans="11:23" x14ac:dyDescent="0.25">
      <c r="K841" s="243"/>
      <c r="L841" s="243"/>
      <c r="M841" s="243"/>
      <c r="N841" s="243"/>
      <c r="O841" s="243"/>
      <c r="P841" s="243"/>
      <c r="Q841" s="243"/>
      <c r="R841" s="243"/>
      <c r="S841" s="243"/>
      <c r="T841" s="243"/>
      <c r="U841" s="243"/>
      <c r="V841" s="243"/>
      <c r="W841" s="243"/>
    </row>
    <row r="842" spans="11:23" x14ac:dyDescent="0.25">
      <c r="K842" s="243"/>
      <c r="L842" s="243"/>
      <c r="M842" s="243"/>
      <c r="N842" s="243"/>
      <c r="O842" s="243"/>
      <c r="P842" s="243"/>
      <c r="Q842" s="243"/>
      <c r="R842" s="243"/>
      <c r="S842" s="243"/>
      <c r="T842" s="243"/>
      <c r="U842" s="243"/>
      <c r="V842" s="243"/>
      <c r="W842" s="243"/>
    </row>
    <row r="843" spans="11:23" x14ac:dyDescent="0.25">
      <c r="K843" s="243"/>
      <c r="L843" s="243"/>
      <c r="M843" s="243"/>
      <c r="N843" s="243"/>
      <c r="O843" s="243"/>
      <c r="P843" s="243"/>
      <c r="Q843" s="243"/>
      <c r="R843" s="243"/>
      <c r="S843" s="243"/>
      <c r="T843" s="243"/>
      <c r="U843" s="243"/>
      <c r="V843" s="243"/>
      <c r="W843" s="243"/>
    </row>
    <row r="844" spans="11:23" x14ac:dyDescent="0.25">
      <c r="K844" s="243"/>
      <c r="L844" s="243"/>
      <c r="M844" s="243"/>
      <c r="N844" s="243"/>
      <c r="O844" s="243"/>
      <c r="P844" s="243"/>
      <c r="Q844" s="243"/>
      <c r="R844" s="243"/>
      <c r="S844" s="243"/>
      <c r="T844" s="243"/>
      <c r="U844" s="243"/>
      <c r="V844" s="243"/>
      <c r="W844" s="243"/>
    </row>
    <row r="845" spans="11:23" x14ac:dyDescent="0.25">
      <c r="K845" s="243"/>
      <c r="L845" s="243"/>
      <c r="M845" s="243"/>
      <c r="N845" s="243"/>
      <c r="O845" s="243"/>
      <c r="P845" s="243"/>
      <c r="Q845" s="243"/>
      <c r="R845" s="243"/>
      <c r="S845" s="243"/>
      <c r="T845" s="243"/>
      <c r="U845" s="243"/>
      <c r="V845" s="243"/>
      <c r="W845" s="243"/>
    </row>
    <row r="846" spans="11:23" x14ac:dyDescent="0.25">
      <c r="K846" s="243"/>
      <c r="L846" s="243"/>
      <c r="M846" s="243"/>
      <c r="N846" s="243"/>
      <c r="O846" s="243"/>
      <c r="P846" s="243"/>
      <c r="Q846" s="243"/>
      <c r="R846" s="243"/>
      <c r="S846" s="243"/>
      <c r="T846" s="243"/>
      <c r="U846" s="243"/>
      <c r="V846" s="243"/>
      <c r="W846" s="243"/>
    </row>
    <row r="847" spans="11:23" x14ac:dyDescent="0.25">
      <c r="K847" s="243"/>
      <c r="L847" s="243"/>
      <c r="M847" s="243"/>
      <c r="N847" s="243"/>
      <c r="O847" s="243"/>
      <c r="P847" s="243"/>
      <c r="Q847" s="243"/>
      <c r="R847" s="243"/>
      <c r="S847" s="243"/>
      <c r="T847" s="243"/>
      <c r="U847" s="243"/>
      <c r="V847" s="243"/>
      <c r="W847" s="243"/>
    </row>
    <row r="848" spans="11:23" x14ac:dyDescent="0.25">
      <c r="K848" s="243"/>
      <c r="L848" s="243"/>
      <c r="M848" s="243"/>
      <c r="N848" s="243"/>
      <c r="O848" s="243"/>
      <c r="P848" s="243"/>
      <c r="Q848" s="243"/>
      <c r="R848" s="243"/>
      <c r="S848" s="243"/>
      <c r="T848" s="243"/>
      <c r="U848" s="243"/>
      <c r="V848" s="243"/>
      <c r="W848" s="243"/>
    </row>
    <row r="849" spans="11:23" x14ac:dyDescent="0.25">
      <c r="K849" s="243"/>
      <c r="L849" s="243"/>
      <c r="M849" s="243"/>
      <c r="N849" s="243"/>
      <c r="O849" s="243"/>
      <c r="P849" s="243"/>
      <c r="Q849" s="243"/>
      <c r="R849" s="243"/>
      <c r="S849" s="243"/>
      <c r="T849" s="243"/>
      <c r="U849" s="243"/>
      <c r="V849" s="243"/>
      <c r="W849" s="243"/>
    </row>
    <row r="850" spans="11:23" x14ac:dyDescent="0.25">
      <c r="K850" s="243"/>
      <c r="L850" s="243"/>
      <c r="M850" s="243"/>
      <c r="N850" s="243"/>
      <c r="O850" s="243"/>
      <c r="P850" s="243"/>
      <c r="Q850" s="243"/>
      <c r="R850" s="243"/>
      <c r="S850" s="243"/>
      <c r="T850" s="243"/>
      <c r="U850" s="243"/>
      <c r="V850" s="243"/>
      <c r="W850" s="243"/>
    </row>
    <row r="851" spans="11:23" x14ac:dyDescent="0.25">
      <c r="K851" s="243"/>
      <c r="L851" s="243"/>
      <c r="M851" s="243"/>
      <c r="N851" s="243"/>
      <c r="O851" s="243"/>
      <c r="P851" s="243"/>
      <c r="Q851" s="243"/>
      <c r="R851" s="243"/>
      <c r="S851" s="243"/>
      <c r="T851" s="243"/>
      <c r="U851" s="243"/>
      <c r="V851" s="243"/>
      <c r="W851" s="243"/>
    </row>
    <row r="852" spans="11:23" x14ac:dyDescent="0.25">
      <c r="K852" s="243"/>
      <c r="L852" s="243"/>
      <c r="M852" s="243"/>
      <c r="N852" s="243"/>
      <c r="O852" s="243"/>
      <c r="P852" s="243"/>
      <c r="Q852" s="243"/>
      <c r="R852" s="243"/>
      <c r="S852" s="243"/>
      <c r="T852" s="243"/>
      <c r="U852" s="243"/>
      <c r="V852" s="243"/>
      <c r="W852" s="243"/>
    </row>
    <row r="853" spans="11:23" x14ac:dyDescent="0.25">
      <c r="K853" s="243"/>
      <c r="L853" s="243"/>
      <c r="M853" s="243"/>
      <c r="N853" s="243"/>
      <c r="O853" s="243"/>
      <c r="P853" s="243"/>
      <c r="Q853" s="243"/>
      <c r="R853" s="243"/>
      <c r="S853" s="243"/>
      <c r="T853" s="243"/>
      <c r="U853" s="243"/>
      <c r="V853" s="243"/>
      <c r="W853" s="243"/>
    </row>
    <row r="854" spans="11:23" x14ac:dyDescent="0.25">
      <c r="K854" s="243"/>
      <c r="L854" s="243"/>
      <c r="M854" s="243"/>
      <c r="N854" s="243"/>
      <c r="O854" s="243"/>
      <c r="P854" s="243"/>
      <c r="Q854" s="243"/>
      <c r="R854" s="243"/>
      <c r="S854" s="243"/>
      <c r="T854" s="243"/>
      <c r="U854" s="243"/>
      <c r="V854" s="243"/>
      <c r="W854" s="243"/>
    </row>
    <row r="855" spans="11:23" x14ac:dyDescent="0.25">
      <c r="K855" s="243"/>
      <c r="L855" s="243"/>
      <c r="M855" s="243"/>
      <c r="N855" s="243"/>
      <c r="O855" s="243"/>
      <c r="P855" s="243"/>
      <c r="Q855" s="243"/>
      <c r="R855" s="243"/>
      <c r="S855" s="243"/>
      <c r="T855" s="243"/>
      <c r="U855" s="243"/>
      <c r="V855" s="243"/>
      <c r="W855" s="243"/>
    </row>
    <row r="856" spans="11:23" x14ac:dyDescent="0.25">
      <c r="K856" s="243"/>
      <c r="L856" s="243"/>
      <c r="M856" s="243"/>
      <c r="N856" s="243"/>
      <c r="O856" s="243"/>
      <c r="P856" s="243"/>
      <c r="Q856" s="243"/>
      <c r="R856" s="243"/>
      <c r="S856" s="243"/>
      <c r="T856" s="243"/>
      <c r="U856" s="243"/>
      <c r="V856" s="243"/>
      <c r="W856" s="243"/>
    </row>
    <row r="857" spans="11:23" x14ac:dyDescent="0.25">
      <c r="K857" s="243"/>
      <c r="L857" s="243"/>
      <c r="M857" s="243"/>
      <c r="N857" s="243"/>
      <c r="O857" s="243"/>
      <c r="P857" s="243"/>
      <c r="Q857" s="243"/>
      <c r="R857" s="243"/>
      <c r="S857" s="243"/>
      <c r="T857" s="243"/>
      <c r="U857" s="243"/>
      <c r="V857" s="243"/>
      <c r="W857" s="243"/>
    </row>
    <row r="858" spans="11:23" x14ac:dyDescent="0.25">
      <c r="K858" s="243"/>
      <c r="L858" s="243"/>
      <c r="M858" s="243"/>
      <c r="N858" s="243"/>
      <c r="O858" s="243"/>
      <c r="P858" s="243"/>
      <c r="Q858" s="243"/>
      <c r="R858" s="243"/>
      <c r="S858" s="243"/>
      <c r="T858" s="243"/>
      <c r="U858" s="243"/>
      <c r="V858" s="243"/>
      <c r="W858" s="243"/>
    </row>
    <row r="859" spans="11:23" x14ac:dyDescent="0.25">
      <c r="K859" s="243"/>
      <c r="L859" s="243"/>
      <c r="M859" s="243"/>
      <c r="N859" s="243"/>
      <c r="O859" s="243"/>
      <c r="P859" s="243"/>
      <c r="Q859" s="243"/>
      <c r="R859" s="243"/>
      <c r="S859" s="243"/>
      <c r="T859" s="243"/>
      <c r="U859" s="243"/>
      <c r="V859" s="243"/>
      <c r="W859" s="243"/>
    </row>
    <row r="860" spans="11:23" x14ac:dyDescent="0.25">
      <c r="K860" s="243"/>
      <c r="L860" s="243"/>
      <c r="M860" s="243"/>
      <c r="N860" s="243"/>
      <c r="O860" s="243"/>
      <c r="P860" s="243"/>
      <c r="Q860" s="243"/>
      <c r="R860" s="243"/>
      <c r="S860" s="243"/>
      <c r="T860" s="243"/>
      <c r="U860" s="243"/>
      <c r="V860" s="243"/>
      <c r="W860" s="243"/>
    </row>
    <row r="861" spans="11:23" x14ac:dyDescent="0.25">
      <c r="K861" s="243"/>
      <c r="L861" s="243"/>
      <c r="M861" s="243"/>
      <c r="N861" s="243"/>
      <c r="O861" s="243"/>
      <c r="P861" s="243"/>
      <c r="Q861" s="243"/>
      <c r="R861" s="243"/>
      <c r="S861" s="243"/>
      <c r="T861" s="243"/>
      <c r="U861" s="243"/>
      <c r="V861" s="243"/>
      <c r="W861" s="243"/>
    </row>
    <row r="862" spans="11:23" x14ac:dyDescent="0.25">
      <c r="K862" s="243"/>
      <c r="L862" s="243"/>
      <c r="M862" s="243"/>
      <c r="N862" s="243"/>
      <c r="O862" s="243"/>
      <c r="P862" s="243"/>
      <c r="Q862" s="243"/>
      <c r="R862" s="243"/>
      <c r="S862" s="243"/>
      <c r="T862" s="243"/>
      <c r="U862" s="243"/>
      <c r="V862" s="243"/>
      <c r="W862" s="243"/>
    </row>
    <row r="863" spans="11:23" x14ac:dyDescent="0.25">
      <c r="K863" s="243"/>
      <c r="L863" s="243"/>
      <c r="M863" s="243"/>
      <c r="N863" s="243"/>
      <c r="O863" s="243"/>
      <c r="P863" s="243"/>
      <c r="Q863" s="243"/>
      <c r="R863" s="243"/>
      <c r="S863" s="243"/>
      <c r="T863" s="243"/>
      <c r="U863" s="243"/>
      <c r="V863" s="243"/>
      <c r="W863" s="243"/>
    </row>
    <row r="864" spans="11:23" x14ac:dyDescent="0.25">
      <c r="K864" s="243"/>
      <c r="L864" s="243"/>
      <c r="M864" s="243"/>
      <c r="N864" s="243"/>
      <c r="O864" s="243"/>
      <c r="P864" s="243"/>
      <c r="Q864" s="243"/>
      <c r="R864" s="243"/>
      <c r="S864" s="243"/>
      <c r="T864" s="243"/>
      <c r="U864" s="243"/>
      <c r="V864" s="243"/>
      <c r="W864" s="243"/>
    </row>
    <row r="865" spans="11:23" x14ac:dyDescent="0.25">
      <c r="K865" s="243"/>
      <c r="L865" s="243"/>
      <c r="M865" s="243"/>
      <c r="N865" s="243"/>
      <c r="O865" s="243"/>
      <c r="P865" s="243"/>
      <c r="Q865" s="243"/>
      <c r="R865" s="243"/>
      <c r="S865" s="243"/>
      <c r="T865" s="243"/>
      <c r="U865" s="243"/>
      <c r="V865" s="243"/>
      <c r="W865" s="243"/>
    </row>
    <row r="866" spans="11:23" x14ac:dyDescent="0.25">
      <c r="K866" s="243"/>
      <c r="L866" s="243"/>
      <c r="M866" s="243"/>
      <c r="N866" s="243"/>
      <c r="O866" s="243"/>
      <c r="P866" s="243"/>
      <c r="Q866" s="243"/>
      <c r="R866" s="243"/>
      <c r="S866" s="243"/>
      <c r="T866" s="243"/>
      <c r="U866" s="243"/>
      <c r="V866" s="243"/>
      <c r="W866" s="243"/>
    </row>
    <row r="867" spans="11:23" x14ac:dyDescent="0.25">
      <c r="K867" s="243"/>
      <c r="L867" s="243"/>
      <c r="M867" s="243"/>
      <c r="N867" s="243"/>
      <c r="O867" s="243"/>
      <c r="P867" s="243"/>
      <c r="Q867" s="243"/>
      <c r="R867" s="243"/>
      <c r="S867" s="243"/>
      <c r="T867" s="243"/>
      <c r="U867" s="243"/>
      <c r="V867" s="243"/>
      <c r="W867" s="243"/>
    </row>
    <row r="868" spans="11:23" x14ac:dyDescent="0.25">
      <c r="K868" s="243"/>
      <c r="L868" s="243"/>
      <c r="M868" s="243"/>
      <c r="N868" s="243"/>
      <c r="O868" s="243"/>
      <c r="P868" s="243"/>
      <c r="Q868" s="243"/>
      <c r="R868" s="243"/>
      <c r="S868" s="243"/>
      <c r="T868" s="243"/>
      <c r="U868" s="243"/>
      <c r="V868" s="243"/>
      <c r="W868" s="243"/>
    </row>
    <row r="869" spans="11:23" x14ac:dyDescent="0.25">
      <c r="K869" s="243"/>
      <c r="L869" s="243"/>
      <c r="M869" s="243"/>
      <c r="N869" s="243"/>
      <c r="O869" s="243"/>
      <c r="P869" s="243"/>
      <c r="Q869" s="243"/>
      <c r="R869" s="243"/>
      <c r="S869" s="243"/>
      <c r="T869" s="243"/>
      <c r="U869" s="243"/>
      <c r="V869" s="243"/>
      <c r="W869" s="243"/>
    </row>
    <row r="870" spans="11:23" x14ac:dyDescent="0.25">
      <c r="K870" s="243"/>
      <c r="L870" s="243"/>
      <c r="M870" s="243"/>
      <c r="N870" s="243"/>
      <c r="O870" s="243"/>
      <c r="P870" s="243"/>
      <c r="Q870" s="243"/>
      <c r="R870" s="243"/>
      <c r="S870" s="243"/>
      <c r="T870" s="243"/>
      <c r="U870" s="243"/>
      <c r="V870" s="243"/>
      <c r="W870" s="243"/>
    </row>
    <row r="871" spans="11:23" x14ac:dyDescent="0.25">
      <c r="K871" s="243"/>
      <c r="L871" s="243"/>
      <c r="M871" s="243"/>
      <c r="N871" s="243"/>
      <c r="O871" s="243"/>
      <c r="P871" s="243"/>
      <c r="Q871" s="243"/>
      <c r="R871" s="243"/>
      <c r="S871" s="243"/>
      <c r="T871" s="243"/>
      <c r="U871" s="243"/>
      <c r="V871" s="243"/>
      <c r="W871" s="243"/>
    </row>
    <row r="872" spans="11:23" x14ac:dyDescent="0.25">
      <c r="K872" s="243"/>
      <c r="L872" s="243"/>
      <c r="M872" s="243"/>
      <c r="N872" s="243"/>
      <c r="O872" s="243"/>
      <c r="P872" s="243"/>
      <c r="Q872" s="243"/>
      <c r="R872" s="243"/>
      <c r="S872" s="243"/>
      <c r="T872" s="243"/>
      <c r="U872" s="243"/>
      <c r="V872" s="243"/>
      <c r="W872" s="243"/>
    </row>
    <row r="873" spans="11:23" x14ac:dyDescent="0.25">
      <c r="K873" s="243"/>
      <c r="L873" s="243"/>
      <c r="M873" s="243"/>
      <c r="N873" s="243"/>
      <c r="O873" s="243"/>
      <c r="P873" s="243"/>
      <c r="Q873" s="243"/>
      <c r="R873" s="243"/>
      <c r="S873" s="243"/>
      <c r="T873" s="243"/>
      <c r="U873" s="243"/>
      <c r="V873" s="243"/>
      <c r="W873" s="243"/>
    </row>
    <row r="874" spans="11:23" x14ac:dyDescent="0.25">
      <c r="K874" s="243"/>
      <c r="L874" s="243"/>
      <c r="M874" s="243"/>
      <c r="N874" s="243"/>
      <c r="O874" s="243"/>
      <c r="P874" s="243"/>
      <c r="Q874" s="243"/>
      <c r="R874" s="243"/>
      <c r="S874" s="243"/>
      <c r="T874" s="243"/>
      <c r="U874" s="243"/>
      <c r="V874" s="243"/>
      <c r="W874" s="243"/>
    </row>
    <row r="875" spans="11:23" x14ac:dyDescent="0.25">
      <c r="K875" s="243"/>
      <c r="L875" s="243"/>
      <c r="M875" s="243"/>
      <c r="N875" s="243"/>
      <c r="O875" s="243"/>
      <c r="P875" s="243"/>
      <c r="Q875" s="243"/>
      <c r="R875" s="243"/>
      <c r="S875" s="243"/>
      <c r="T875" s="243"/>
      <c r="U875" s="243"/>
      <c r="V875" s="243"/>
      <c r="W875" s="243"/>
    </row>
    <row r="876" spans="11:23" x14ac:dyDescent="0.25">
      <c r="K876" s="243"/>
      <c r="L876" s="243"/>
      <c r="M876" s="243"/>
      <c r="N876" s="243"/>
      <c r="O876" s="243"/>
      <c r="P876" s="243"/>
      <c r="Q876" s="243"/>
      <c r="R876" s="243"/>
      <c r="S876" s="243"/>
      <c r="T876" s="243"/>
      <c r="U876" s="243"/>
      <c r="V876" s="243"/>
      <c r="W876" s="243"/>
    </row>
    <row r="877" spans="11:23" x14ac:dyDescent="0.25">
      <c r="K877" s="243"/>
      <c r="L877" s="243"/>
      <c r="M877" s="243"/>
      <c r="N877" s="243"/>
      <c r="O877" s="243"/>
      <c r="P877" s="243"/>
      <c r="Q877" s="243"/>
      <c r="R877" s="243"/>
      <c r="S877" s="243"/>
      <c r="T877" s="243"/>
      <c r="U877" s="243"/>
      <c r="V877" s="243"/>
      <c r="W877" s="243"/>
    </row>
    <row r="878" spans="11:23" x14ac:dyDescent="0.25">
      <c r="K878" s="243"/>
      <c r="L878" s="243"/>
      <c r="M878" s="243"/>
      <c r="N878" s="243"/>
      <c r="O878" s="243"/>
      <c r="P878" s="243"/>
      <c r="Q878" s="243"/>
      <c r="R878" s="243"/>
      <c r="S878" s="243"/>
      <c r="T878" s="243"/>
      <c r="U878" s="243"/>
      <c r="V878" s="243"/>
      <c r="W878" s="243"/>
    </row>
    <row r="879" spans="11:23" x14ac:dyDescent="0.25">
      <c r="K879" s="243"/>
      <c r="L879" s="243"/>
      <c r="M879" s="243"/>
      <c r="N879" s="243"/>
      <c r="O879" s="243"/>
      <c r="P879" s="243"/>
      <c r="Q879" s="243"/>
      <c r="R879" s="243"/>
      <c r="S879" s="243"/>
      <c r="T879" s="243"/>
      <c r="U879" s="243"/>
      <c r="V879" s="243"/>
      <c r="W879" s="243"/>
    </row>
    <row r="880" spans="11:23" x14ac:dyDescent="0.25">
      <c r="K880" s="243"/>
      <c r="L880" s="243"/>
      <c r="M880" s="243"/>
      <c r="N880" s="243"/>
      <c r="O880" s="243"/>
      <c r="P880" s="243"/>
      <c r="Q880" s="243"/>
      <c r="R880" s="243"/>
      <c r="S880" s="243"/>
      <c r="T880" s="243"/>
      <c r="U880" s="243"/>
      <c r="V880" s="243"/>
      <c r="W880" s="243"/>
    </row>
    <row r="881" spans="11:23" x14ac:dyDescent="0.25">
      <c r="K881" s="243"/>
      <c r="L881" s="243"/>
      <c r="M881" s="243"/>
      <c r="N881" s="243"/>
      <c r="O881" s="243"/>
      <c r="P881" s="243"/>
      <c r="Q881" s="243"/>
      <c r="R881" s="243"/>
      <c r="S881" s="243"/>
      <c r="T881" s="243"/>
      <c r="U881" s="243"/>
      <c r="V881" s="243"/>
      <c r="W881" s="243"/>
    </row>
    <row r="882" spans="11:23" x14ac:dyDescent="0.25">
      <c r="K882" s="243"/>
      <c r="L882" s="243"/>
      <c r="M882" s="243"/>
      <c r="N882" s="243"/>
      <c r="O882" s="243"/>
      <c r="P882" s="243"/>
      <c r="Q882" s="243"/>
      <c r="R882" s="243"/>
      <c r="S882" s="243"/>
      <c r="T882" s="243"/>
      <c r="U882" s="243"/>
      <c r="V882" s="243"/>
      <c r="W882" s="243"/>
    </row>
    <row r="883" spans="11:23" x14ac:dyDescent="0.25">
      <c r="K883" s="243"/>
      <c r="L883" s="243"/>
      <c r="M883" s="243"/>
      <c r="N883" s="243"/>
      <c r="O883" s="243"/>
      <c r="P883" s="243"/>
      <c r="Q883" s="243"/>
      <c r="R883" s="243"/>
      <c r="S883" s="243"/>
      <c r="T883" s="243"/>
      <c r="U883" s="243"/>
      <c r="V883" s="243"/>
      <c r="W883" s="243"/>
    </row>
    <row r="884" spans="11:23" x14ac:dyDescent="0.25">
      <c r="K884" s="243"/>
      <c r="L884" s="243"/>
      <c r="M884" s="243"/>
      <c r="N884" s="243"/>
      <c r="O884" s="243"/>
      <c r="P884" s="243"/>
      <c r="Q884" s="243"/>
      <c r="R884" s="243"/>
      <c r="S884" s="243"/>
      <c r="T884" s="243"/>
      <c r="U884" s="243"/>
      <c r="V884" s="243"/>
      <c r="W884" s="243"/>
    </row>
    <row r="885" spans="11:23" x14ac:dyDescent="0.25">
      <c r="K885" s="243"/>
      <c r="L885" s="243"/>
      <c r="M885" s="243"/>
      <c r="N885" s="243"/>
      <c r="O885" s="243"/>
      <c r="P885" s="243"/>
      <c r="Q885" s="243"/>
      <c r="R885" s="243"/>
      <c r="S885" s="243"/>
      <c r="T885" s="243"/>
      <c r="U885" s="243"/>
      <c r="V885" s="243"/>
      <c r="W885" s="243"/>
    </row>
    <row r="886" spans="11:23" x14ac:dyDescent="0.25">
      <c r="K886" s="243"/>
      <c r="L886" s="243"/>
      <c r="M886" s="243"/>
      <c r="N886" s="243"/>
      <c r="O886" s="243"/>
      <c r="P886" s="243"/>
      <c r="Q886" s="243"/>
      <c r="R886" s="243"/>
      <c r="S886" s="243"/>
      <c r="T886" s="243"/>
      <c r="U886" s="243"/>
      <c r="V886" s="243"/>
      <c r="W886" s="243"/>
    </row>
    <row r="887" spans="11:23" x14ac:dyDescent="0.25">
      <c r="K887" s="243"/>
      <c r="L887" s="243"/>
      <c r="M887" s="243"/>
      <c r="N887" s="243"/>
      <c r="O887" s="243"/>
      <c r="P887" s="243"/>
      <c r="Q887" s="243"/>
      <c r="R887" s="243"/>
      <c r="S887" s="243"/>
      <c r="T887" s="243"/>
      <c r="U887" s="243"/>
      <c r="V887" s="243"/>
      <c r="W887" s="243"/>
    </row>
    <row r="888" spans="11:23" x14ac:dyDescent="0.25">
      <c r="K888" s="243"/>
      <c r="L888" s="243"/>
      <c r="M888" s="243"/>
      <c r="N888" s="243"/>
      <c r="O888" s="243"/>
      <c r="P888" s="243"/>
      <c r="Q888" s="243"/>
      <c r="R888" s="243"/>
      <c r="S888" s="243"/>
      <c r="T888" s="243"/>
      <c r="U888" s="243"/>
      <c r="V888" s="243"/>
      <c r="W888" s="243"/>
    </row>
    <row r="889" spans="11:23" x14ac:dyDescent="0.25">
      <c r="K889" s="243"/>
      <c r="L889" s="243"/>
      <c r="M889" s="243"/>
      <c r="N889" s="243"/>
      <c r="O889" s="243"/>
      <c r="P889" s="243"/>
      <c r="Q889" s="243"/>
      <c r="R889" s="243"/>
      <c r="S889" s="243"/>
      <c r="T889" s="243"/>
      <c r="U889" s="243"/>
      <c r="V889" s="243"/>
      <c r="W889" s="243"/>
    </row>
    <row r="890" spans="11:23" x14ac:dyDescent="0.25">
      <c r="K890" s="243"/>
      <c r="L890" s="243"/>
      <c r="M890" s="243"/>
      <c r="N890" s="243"/>
      <c r="O890" s="243"/>
      <c r="P890" s="243"/>
      <c r="Q890" s="243"/>
      <c r="R890" s="243"/>
      <c r="S890" s="243"/>
      <c r="T890" s="243"/>
      <c r="U890" s="243"/>
      <c r="V890" s="243"/>
      <c r="W890" s="243"/>
    </row>
    <row r="891" spans="11:23" x14ac:dyDescent="0.25">
      <c r="K891" s="243"/>
      <c r="L891" s="243"/>
      <c r="M891" s="243"/>
      <c r="N891" s="243"/>
      <c r="O891" s="243"/>
      <c r="P891" s="243"/>
      <c r="Q891" s="243"/>
      <c r="R891" s="243"/>
      <c r="S891" s="243"/>
      <c r="T891" s="243"/>
      <c r="U891" s="243"/>
      <c r="V891" s="243"/>
      <c r="W891" s="243"/>
    </row>
    <row r="892" spans="11:23" x14ac:dyDescent="0.25">
      <c r="K892" s="243"/>
      <c r="L892" s="243"/>
      <c r="M892" s="243"/>
      <c r="N892" s="243"/>
      <c r="O892" s="243"/>
      <c r="P892" s="243"/>
      <c r="Q892" s="243"/>
      <c r="R892" s="243"/>
      <c r="S892" s="243"/>
      <c r="T892" s="243"/>
      <c r="U892" s="243"/>
      <c r="V892" s="243"/>
      <c r="W892" s="243"/>
    </row>
    <row r="893" spans="11:23" x14ac:dyDescent="0.25">
      <c r="K893" s="243"/>
      <c r="L893" s="243"/>
      <c r="M893" s="243"/>
      <c r="N893" s="243"/>
      <c r="O893" s="243"/>
      <c r="P893" s="243"/>
      <c r="Q893" s="243"/>
      <c r="R893" s="243"/>
      <c r="S893" s="243"/>
      <c r="T893" s="243"/>
      <c r="U893" s="243"/>
      <c r="V893" s="243"/>
      <c r="W893" s="243"/>
    </row>
    <row r="894" spans="11:23" x14ac:dyDescent="0.25">
      <c r="K894" s="243"/>
      <c r="L894" s="243"/>
      <c r="M894" s="243"/>
      <c r="N894" s="243"/>
      <c r="O894" s="243"/>
      <c r="P894" s="243"/>
      <c r="Q894" s="243"/>
      <c r="R894" s="243"/>
      <c r="S894" s="243"/>
      <c r="T894" s="243"/>
      <c r="U894" s="243"/>
      <c r="V894" s="243"/>
      <c r="W894" s="243"/>
    </row>
    <row r="895" spans="11:23" x14ac:dyDescent="0.25">
      <c r="K895" s="243"/>
      <c r="L895" s="243"/>
      <c r="M895" s="243"/>
      <c r="N895" s="243"/>
      <c r="O895" s="243"/>
      <c r="P895" s="243"/>
      <c r="Q895" s="243"/>
      <c r="R895" s="243"/>
      <c r="S895" s="243"/>
      <c r="T895" s="243"/>
      <c r="U895" s="243"/>
      <c r="V895" s="243"/>
      <c r="W895" s="243"/>
    </row>
    <row r="896" spans="11:23" x14ac:dyDescent="0.25">
      <c r="K896" s="243"/>
      <c r="L896" s="243"/>
      <c r="M896" s="243"/>
      <c r="N896" s="243"/>
      <c r="O896" s="243"/>
      <c r="P896" s="243"/>
      <c r="Q896" s="243"/>
      <c r="R896" s="243"/>
      <c r="S896" s="243"/>
      <c r="T896" s="243"/>
      <c r="U896" s="243"/>
      <c r="V896" s="243"/>
      <c r="W896" s="243"/>
    </row>
    <row r="897" spans="11:23" x14ac:dyDescent="0.25">
      <c r="K897" s="243"/>
      <c r="L897" s="243"/>
      <c r="M897" s="243"/>
      <c r="N897" s="243"/>
      <c r="O897" s="243"/>
      <c r="P897" s="243"/>
      <c r="Q897" s="243"/>
      <c r="R897" s="243"/>
      <c r="S897" s="243"/>
      <c r="T897" s="243"/>
      <c r="U897" s="243"/>
      <c r="V897" s="243"/>
      <c r="W897" s="243"/>
    </row>
    <row r="898" spans="11:23" x14ac:dyDescent="0.25">
      <c r="K898" s="243"/>
      <c r="L898" s="243"/>
      <c r="M898" s="243"/>
      <c r="N898" s="243"/>
      <c r="O898" s="243"/>
      <c r="P898" s="243"/>
      <c r="Q898" s="243"/>
      <c r="R898" s="243"/>
      <c r="S898" s="243"/>
      <c r="T898" s="243"/>
      <c r="U898" s="243"/>
      <c r="V898" s="243"/>
      <c r="W898" s="243"/>
    </row>
    <row r="899" spans="11:23" x14ac:dyDescent="0.25">
      <c r="K899" s="243"/>
      <c r="L899" s="243"/>
      <c r="M899" s="243"/>
      <c r="N899" s="243"/>
      <c r="O899" s="243"/>
      <c r="P899" s="243"/>
      <c r="Q899" s="243"/>
      <c r="R899" s="243"/>
      <c r="S899" s="243"/>
      <c r="T899" s="243"/>
      <c r="U899" s="243"/>
      <c r="V899" s="243"/>
      <c r="W899" s="243"/>
    </row>
    <row r="900" spans="11:23" x14ac:dyDescent="0.25">
      <c r="K900" s="255" t="s">
        <v>242</v>
      </c>
      <c r="L900" s="255" t="s">
        <v>242</v>
      </c>
      <c r="M900" s="255" t="s">
        <v>242</v>
      </c>
      <c r="N900" s="255" t="s">
        <v>242</v>
      </c>
      <c r="O900" s="255" t="s">
        <v>242</v>
      </c>
      <c r="P900" s="255" t="s">
        <v>242</v>
      </c>
      <c r="Q900" s="255" t="s">
        <v>242</v>
      </c>
      <c r="R900" s="255" t="s">
        <v>242</v>
      </c>
      <c r="S900" s="255" t="s">
        <v>242</v>
      </c>
      <c r="T900" s="255" t="s">
        <v>242</v>
      </c>
      <c r="U900" s="255" t="s">
        <v>242</v>
      </c>
      <c r="V900" s="255" t="s">
        <v>242</v>
      </c>
      <c r="W900" s="255" t="s">
        <v>242</v>
      </c>
    </row>
    <row r="901" spans="11:23" x14ac:dyDescent="0.25">
      <c r="K901" s="243"/>
      <c r="L901" s="243"/>
      <c r="M901" s="243"/>
      <c r="N901" s="243"/>
      <c r="O901" s="243"/>
      <c r="P901" s="243"/>
      <c r="Q901" s="243"/>
      <c r="R901" s="243"/>
      <c r="S901" s="243"/>
      <c r="T901" s="243"/>
      <c r="U901" s="243"/>
      <c r="V901" s="243"/>
      <c r="W901" s="243"/>
    </row>
    <row r="902" spans="11:23" x14ac:dyDescent="0.25">
      <c r="K902" s="243"/>
      <c r="L902" s="243"/>
      <c r="M902" s="243"/>
      <c r="N902" s="243"/>
      <c r="O902" s="243"/>
      <c r="P902" s="243"/>
      <c r="Q902" s="243"/>
      <c r="R902" s="243"/>
      <c r="S902" s="243"/>
      <c r="T902" s="243"/>
      <c r="U902" s="243"/>
      <c r="V902" s="243"/>
      <c r="W902" s="243"/>
    </row>
    <row r="903" spans="11:23" x14ac:dyDescent="0.25">
      <c r="K903" s="243"/>
      <c r="L903" s="243"/>
      <c r="M903" s="243"/>
      <c r="N903" s="243"/>
      <c r="O903" s="243"/>
      <c r="P903" s="243"/>
      <c r="Q903" s="243"/>
      <c r="R903" s="243"/>
      <c r="S903" s="243"/>
      <c r="T903" s="243"/>
      <c r="U903" s="243"/>
      <c r="V903" s="243"/>
      <c r="W903" s="243"/>
    </row>
    <row r="904" spans="11:23" x14ac:dyDescent="0.25">
      <c r="K904" s="243"/>
      <c r="L904" s="243"/>
      <c r="M904" s="243"/>
      <c r="N904" s="243"/>
      <c r="O904" s="243"/>
      <c r="P904" s="243"/>
      <c r="Q904" s="243"/>
      <c r="R904" s="243"/>
      <c r="S904" s="243"/>
      <c r="T904" s="243"/>
      <c r="U904" s="243"/>
      <c r="V904" s="243"/>
      <c r="W904" s="243"/>
    </row>
    <row r="905" spans="11:23" x14ac:dyDescent="0.25">
      <c r="K905" s="243"/>
      <c r="L905" s="243"/>
      <c r="M905" s="243"/>
      <c r="N905" s="243"/>
      <c r="O905" s="243"/>
      <c r="P905" s="243"/>
      <c r="Q905" s="243"/>
      <c r="R905" s="243"/>
      <c r="S905" s="243"/>
      <c r="T905" s="243"/>
      <c r="U905" s="243"/>
      <c r="V905" s="243"/>
      <c r="W905" s="243"/>
    </row>
    <row r="906" spans="11:23" x14ac:dyDescent="0.25">
      <c r="K906" s="243"/>
      <c r="L906" s="243"/>
      <c r="M906" s="243"/>
      <c r="N906" s="243"/>
      <c r="O906" s="243"/>
      <c r="P906" s="243"/>
      <c r="Q906" s="243"/>
      <c r="R906" s="243"/>
      <c r="S906" s="243"/>
      <c r="T906" s="243"/>
      <c r="U906" s="243"/>
      <c r="V906" s="243"/>
      <c r="W906" s="243"/>
    </row>
    <row r="907" spans="11:23" x14ac:dyDescent="0.25">
      <c r="K907" s="243"/>
      <c r="L907" s="243"/>
      <c r="M907" s="243"/>
      <c r="N907" s="243"/>
      <c r="O907" s="243"/>
      <c r="P907" s="243"/>
      <c r="Q907" s="243"/>
      <c r="R907" s="243"/>
      <c r="S907" s="243"/>
      <c r="T907" s="243"/>
      <c r="U907" s="243"/>
      <c r="V907" s="243"/>
      <c r="W907" s="243"/>
    </row>
    <row r="908" spans="11:23" x14ac:dyDescent="0.25">
      <c r="K908" s="243"/>
      <c r="L908" s="243"/>
      <c r="M908" s="243"/>
      <c r="N908" s="243"/>
      <c r="O908" s="243"/>
      <c r="P908" s="243"/>
      <c r="Q908" s="243"/>
      <c r="R908" s="243"/>
      <c r="S908" s="243"/>
      <c r="T908" s="243"/>
      <c r="U908" s="243"/>
      <c r="V908" s="243"/>
      <c r="W908" s="243"/>
    </row>
    <row r="909" spans="11:23" x14ac:dyDescent="0.25">
      <c r="K909" s="243"/>
      <c r="L909" s="243"/>
      <c r="M909" s="243"/>
      <c r="N909" s="243"/>
      <c r="O909" s="243"/>
      <c r="P909" s="243"/>
      <c r="Q909" s="243"/>
      <c r="R909" s="243"/>
      <c r="S909" s="243"/>
      <c r="T909" s="243"/>
      <c r="U909" s="243"/>
      <c r="V909" s="243"/>
      <c r="W909" s="243"/>
    </row>
    <row r="910" spans="11:23" x14ac:dyDescent="0.25">
      <c r="K910" s="243"/>
      <c r="L910" s="243"/>
      <c r="M910" s="243"/>
      <c r="N910" s="243"/>
      <c r="O910" s="243"/>
      <c r="P910" s="243"/>
      <c r="Q910" s="243"/>
      <c r="R910" s="243"/>
      <c r="S910" s="243"/>
      <c r="T910" s="243"/>
      <c r="U910" s="243"/>
      <c r="V910" s="243"/>
      <c r="W910" s="243"/>
    </row>
    <row r="911" spans="11:23" x14ac:dyDescent="0.25">
      <c r="K911" s="243"/>
      <c r="L911" s="243"/>
      <c r="M911" s="243"/>
      <c r="N911" s="243"/>
      <c r="O911" s="243"/>
      <c r="P911" s="243"/>
      <c r="Q911" s="243"/>
      <c r="R911" s="243"/>
      <c r="S911" s="243"/>
      <c r="T911" s="243"/>
      <c r="U911" s="243"/>
      <c r="V911" s="243"/>
      <c r="W911" s="243"/>
    </row>
    <row r="912" spans="11:23" x14ac:dyDescent="0.25">
      <c r="K912" s="243"/>
      <c r="L912" s="243"/>
      <c r="M912" s="243"/>
      <c r="N912" s="243"/>
      <c r="O912" s="243"/>
      <c r="P912" s="243"/>
      <c r="Q912" s="243"/>
      <c r="R912" s="243"/>
      <c r="S912" s="243"/>
      <c r="T912" s="243"/>
      <c r="U912" s="243"/>
      <c r="V912" s="243"/>
      <c r="W912" s="243"/>
    </row>
    <row r="913" spans="11:23" x14ac:dyDescent="0.25">
      <c r="K913" s="243"/>
      <c r="L913" s="243"/>
      <c r="M913" s="243"/>
      <c r="N913" s="243"/>
      <c r="O913" s="243"/>
      <c r="P913" s="243"/>
      <c r="Q913" s="243"/>
      <c r="R913" s="243"/>
      <c r="S913" s="243"/>
      <c r="T913" s="243"/>
      <c r="U913" s="243"/>
      <c r="V913" s="243"/>
      <c r="W913" s="243"/>
    </row>
    <row r="914" spans="11:23" x14ac:dyDescent="0.25">
      <c r="K914" s="243"/>
      <c r="L914" s="243"/>
      <c r="M914" s="243"/>
      <c r="N914" s="243"/>
      <c r="O914" s="243"/>
      <c r="P914" s="243"/>
      <c r="Q914" s="243"/>
      <c r="R914" s="243"/>
      <c r="S914" s="243"/>
      <c r="T914" s="243"/>
      <c r="U914" s="243"/>
      <c r="V914" s="243"/>
      <c r="W914" s="243"/>
    </row>
    <row r="915" spans="11:23" x14ac:dyDescent="0.25">
      <c r="K915" s="243"/>
      <c r="L915" s="243"/>
      <c r="M915" s="243"/>
      <c r="N915" s="243"/>
      <c r="O915" s="243"/>
      <c r="P915" s="243"/>
      <c r="Q915" s="243"/>
      <c r="R915" s="243"/>
      <c r="S915" s="243"/>
      <c r="T915" s="243"/>
      <c r="U915" s="243"/>
      <c r="V915" s="243"/>
      <c r="W915" s="243"/>
    </row>
    <row r="916" spans="11:23" x14ac:dyDescent="0.25">
      <c r="K916" s="243"/>
      <c r="L916" s="243"/>
      <c r="M916" s="243"/>
      <c r="N916" s="243"/>
      <c r="O916" s="243"/>
      <c r="P916" s="243"/>
      <c r="Q916" s="243"/>
      <c r="R916" s="243"/>
      <c r="S916" s="243"/>
      <c r="T916" s="243"/>
      <c r="U916" s="243"/>
      <c r="V916" s="243"/>
      <c r="W916" s="243"/>
    </row>
    <row r="917" spans="11:23" x14ac:dyDescent="0.25">
      <c r="K917" s="243"/>
      <c r="L917" s="243"/>
      <c r="M917" s="243"/>
      <c r="N917" s="243"/>
      <c r="O917" s="243"/>
      <c r="P917" s="243"/>
      <c r="Q917" s="243"/>
      <c r="R917" s="243"/>
      <c r="S917" s="243"/>
      <c r="T917" s="243"/>
      <c r="U917" s="243"/>
      <c r="V917" s="243"/>
      <c r="W917" s="243"/>
    </row>
    <row r="918" spans="11:23" x14ac:dyDescent="0.25">
      <c r="K918" s="243"/>
      <c r="L918" s="243"/>
      <c r="M918" s="243"/>
      <c r="N918" s="243"/>
      <c r="O918" s="243"/>
      <c r="P918" s="243"/>
      <c r="Q918" s="243"/>
      <c r="R918" s="243"/>
      <c r="S918" s="243"/>
      <c r="T918" s="243"/>
      <c r="U918" s="243"/>
      <c r="V918" s="243"/>
      <c r="W918" s="243"/>
    </row>
    <row r="919" spans="11:23" x14ac:dyDescent="0.25">
      <c r="K919" s="243"/>
      <c r="L919" s="243"/>
      <c r="M919" s="243"/>
      <c r="N919" s="243"/>
      <c r="O919" s="243"/>
      <c r="P919" s="243"/>
      <c r="Q919" s="243"/>
      <c r="R919" s="243"/>
      <c r="S919" s="243"/>
      <c r="T919" s="243"/>
      <c r="U919" s="243"/>
      <c r="V919" s="243"/>
      <c r="W919" s="243"/>
    </row>
    <row r="920" spans="11:23" x14ac:dyDescent="0.25">
      <c r="K920" s="243"/>
      <c r="L920" s="243"/>
      <c r="M920" s="243"/>
      <c r="N920" s="243"/>
      <c r="O920" s="243"/>
      <c r="P920" s="243"/>
      <c r="Q920" s="243"/>
      <c r="R920" s="243"/>
      <c r="S920" s="243"/>
      <c r="T920" s="243"/>
      <c r="U920" s="243"/>
      <c r="V920" s="243"/>
      <c r="W920" s="243"/>
    </row>
    <row r="921" spans="11:23" x14ac:dyDescent="0.25">
      <c r="K921" s="243"/>
      <c r="L921" s="243"/>
      <c r="M921" s="243"/>
      <c r="N921" s="243"/>
      <c r="O921" s="243"/>
      <c r="P921" s="243"/>
      <c r="Q921" s="243"/>
      <c r="R921" s="243"/>
      <c r="S921" s="243"/>
      <c r="T921" s="243"/>
      <c r="U921" s="243"/>
      <c r="V921" s="243"/>
      <c r="W921" s="243"/>
    </row>
    <row r="922" spans="11:23" x14ac:dyDescent="0.25">
      <c r="K922" s="243"/>
      <c r="L922" s="243"/>
      <c r="M922" s="243"/>
      <c r="N922" s="243"/>
      <c r="O922" s="243"/>
      <c r="P922" s="243"/>
      <c r="Q922" s="243"/>
      <c r="R922" s="243"/>
      <c r="S922" s="243"/>
      <c r="T922" s="243"/>
      <c r="U922" s="243"/>
      <c r="V922" s="243"/>
      <c r="W922" s="243"/>
    </row>
    <row r="923" spans="11:23" x14ac:dyDescent="0.25">
      <c r="K923" s="243"/>
      <c r="L923" s="243"/>
      <c r="M923" s="243"/>
      <c r="N923" s="243"/>
      <c r="O923" s="243"/>
      <c r="P923" s="243"/>
      <c r="Q923" s="243"/>
      <c r="R923" s="243"/>
      <c r="S923" s="243"/>
      <c r="T923" s="243"/>
      <c r="U923" s="243"/>
      <c r="V923" s="243"/>
      <c r="W923" s="243"/>
    </row>
    <row r="924" spans="11:23" x14ac:dyDescent="0.25">
      <c r="K924" s="243"/>
      <c r="L924" s="243"/>
      <c r="M924" s="243"/>
      <c r="N924" s="243"/>
      <c r="O924" s="243"/>
      <c r="P924" s="243"/>
      <c r="Q924" s="243"/>
      <c r="R924" s="243"/>
      <c r="S924" s="243"/>
      <c r="T924" s="243"/>
      <c r="U924" s="243"/>
      <c r="V924" s="243"/>
      <c r="W924" s="243"/>
    </row>
    <row r="925" spans="11:23" x14ac:dyDescent="0.25">
      <c r="K925" s="243"/>
      <c r="L925" s="243"/>
      <c r="M925" s="243"/>
      <c r="N925" s="243"/>
      <c r="O925" s="243"/>
      <c r="P925" s="243"/>
      <c r="Q925" s="243"/>
      <c r="R925" s="243"/>
      <c r="S925" s="243"/>
      <c r="T925" s="243"/>
      <c r="U925" s="243"/>
      <c r="V925" s="243"/>
      <c r="W925" s="243"/>
    </row>
    <row r="926" spans="11:23" x14ac:dyDescent="0.25">
      <c r="K926" s="243"/>
      <c r="L926" s="243"/>
      <c r="M926" s="243"/>
      <c r="N926" s="243"/>
      <c r="O926" s="243"/>
      <c r="P926" s="243"/>
      <c r="Q926" s="243"/>
      <c r="R926" s="243"/>
      <c r="S926" s="243"/>
      <c r="T926" s="243"/>
      <c r="U926" s="243"/>
      <c r="V926" s="243"/>
      <c r="W926" s="243"/>
    </row>
    <row r="927" spans="11:23" x14ac:dyDescent="0.25">
      <c r="K927" s="243"/>
      <c r="L927" s="243"/>
      <c r="M927" s="243"/>
      <c r="N927" s="243"/>
      <c r="O927" s="243"/>
      <c r="P927" s="243"/>
      <c r="Q927" s="243"/>
      <c r="R927" s="243"/>
      <c r="S927" s="243"/>
      <c r="T927" s="243"/>
      <c r="U927" s="243"/>
      <c r="V927" s="243"/>
      <c r="W927" s="243"/>
    </row>
    <row r="928" spans="11:23" x14ac:dyDescent="0.25">
      <c r="K928" s="243"/>
      <c r="L928" s="243"/>
      <c r="M928" s="243"/>
      <c r="N928" s="243"/>
      <c r="O928" s="243"/>
      <c r="P928" s="243"/>
      <c r="Q928" s="243"/>
      <c r="R928" s="243"/>
      <c r="S928" s="243"/>
      <c r="T928" s="243"/>
      <c r="U928" s="243"/>
      <c r="V928" s="243"/>
      <c r="W928" s="243"/>
    </row>
    <row r="929" spans="11:23" x14ac:dyDescent="0.25">
      <c r="K929" s="243"/>
      <c r="L929" s="243"/>
      <c r="M929" s="243"/>
      <c r="N929" s="243"/>
      <c r="O929" s="243"/>
      <c r="P929" s="243"/>
      <c r="Q929" s="243"/>
      <c r="R929" s="243"/>
      <c r="S929" s="243"/>
      <c r="T929" s="243"/>
      <c r="U929" s="243"/>
      <c r="V929" s="243"/>
      <c r="W929" s="243"/>
    </row>
    <row r="930" spans="11:23" x14ac:dyDescent="0.25">
      <c r="K930" s="243"/>
      <c r="L930" s="243"/>
      <c r="M930" s="243"/>
      <c r="N930" s="243"/>
      <c r="O930" s="243"/>
      <c r="P930" s="243"/>
      <c r="Q930" s="243"/>
      <c r="R930" s="243"/>
      <c r="S930" s="243"/>
      <c r="T930" s="243"/>
      <c r="U930" s="243"/>
      <c r="V930" s="243"/>
      <c r="W930" s="243"/>
    </row>
    <row r="931" spans="11:23" x14ac:dyDescent="0.25">
      <c r="K931" s="243"/>
      <c r="L931" s="243"/>
      <c r="M931" s="243"/>
      <c r="N931" s="243"/>
      <c r="O931" s="243"/>
      <c r="P931" s="243"/>
      <c r="Q931" s="243"/>
      <c r="R931" s="243"/>
      <c r="S931" s="243"/>
      <c r="T931" s="243"/>
      <c r="U931" s="243"/>
      <c r="V931" s="243"/>
      <c r="W931" s="243"/>
    </row>
    <row r="932" spans="11:23" x14ac:dyDescent="0.25">
      <c r="K932" s="243"/>
      <c r="L932" s="243"/>
      <c r="M932" s="243"/>
      <c r="N932" s="243"/>
      <c r="O932" s="243"/>
      <c r="P932" s="243"/>
      <c r="Q932" s="243"/>
      <c r="R932" s="243"/>
      <c r="S932" s="243"/>
      <c r="T932" s="243"/>
      <c r="U932" s="243"/>
      <c r="V932" s="243"/>
      <c r="W932" s="243"/>
    </row>
    <row r="933" spans="11:23" x14ac:dyDescent="0.25">
      <c r="K933" s="243"/>
      <c r="L933" s="243"/>
      <c r="M933" s="243"/>
      <c r="N933" s="243"/>
      <c r="O933" s="243"/>
      <c r="P933" s="243"/>
      <c r="Q933" s="243"/>
      <c r="R933" s="243"/>
      <c r="S933" s="243"/>
      <c r="T933" s="243"/>
      <c r="U933" s="243"/>
      <c r="V933" s="243"/>
      <c r="W933" s="243"/>
    </row>
    <row r="934" spans="11:23" x14ac:dyDescent="0.25">
      <c r="K934" s="243"/>
      <c r="L934" s="243"/>
      <c r="M934" s="243"/>
      <c r="N934" s="243"/>
      <c r="O934" s="243"/>
      <c r="P934" s="243"/>
      <c r="Q934" s="243"/>
      <c r="R934" s="243"/>
      <c r="S934" s="243"/>
      <c r="T934" s="243"/>
      <c r="U934" s="243"/>
      <c r="V934" s="243"/>
      <c r="W934" s="243"/>
    </row>
    <row r="935" spans="11:23" x14ac:dyDescent="0.25">
      <c r="K935" s="243"/>
      <c r="L935" s="243"/>
      <c r="M935" s="243"/>
      <c r="N935" s="243"/>
      <c r="O935" s="243"/>
      <c r="P935" s="243"/>
      <c r="Q935" s="243"/>
      <c r="R935" s="243"/>
      <c r="S935" s="243"/>
      <c r="T935" s="243"/>
      <c r="U935" s="243"/>
      <c r="V935" s="243"/>
      <c r="W935" s="243"/>
    </row>
    <row r="936" spans="11:23" x14ac:dyDescent="0.25">
      <c r="K936" s="243"/>
      <c r="L936" s="243"/>
      <c r="M936" s="243"/>
      <c r="N936" s="243"/>
      <c r="O936" s="243"/>
      <c r="P936" s="243"/>
      <c r="Q936" s="243"/>
      <c r="R936" s="243"/>
      <c r="S936" s="243"/>
      <c r="T936" s="243"/>
      <c r="U936" s="243"/>
      <c r="V936" s="243"/>
      <c r="W936" s="243"/>
    </row>
    <row r="937" spans="11:23" x14ac:dyDescent="0.25">
      <c r="K937" s="243"/>
      <c r="L937" s="243"/>
      <c r="M937" s="243"/>
      <c r="N937" s="243"/>
      <c r="O937" s="243"/>
      <c r="P937" s="243"/>
      <c r="Q937" s="243"/>
      <c r="R937" s="243"/>
      <c r="S937" s="243"/>
      <c r="T937" s="243"/>
      <c r="U937" s="243"/>
      <c r="V937" s="243"/>
      <c r="W937" s="243"/>
    </row>
    <row r="938" spans="11:23" x14ac:dyDescent="0.25">
      <c r="K938" s="243"/>
      <c r="L938" s="243"/>
      <c r="M938" s="243"/>
      <c r="N938" s="243"/>
      <c r="O938" s="243"/>
      <c r="P938" s="243"/>
      <c r="Q938" s="243"/>
      <c r="R938" s="243"/>
      <c r="S938" s="243"/>
      <c r="T938" s="243"/>
      <c r="U938" s="243"/>
      <c r="V938" s="243"/>
      <c r="W938" s="243"/>
    </row>
    <row r="939" spans="11:23" x14ac:dyDescent="0.25">
      <c r="K939" s="243"/>
      <c r="L939" s="243"/>
      <c r="M939" s="243"/>
      <c r="N939" s="243"/>
      <c r="O939" s="243"/>
      <c r="P939" s="243"/>
      <c r="Q939" s="243"/>
      <c r="R939" s="243"/>
      <c r="S939" s="243"/>
      <c r="T939" s="243"/>
      <c r="U939" s="243"/>
      <c r="V939" s="243"/>
      <c r="W939" s="243"/>
    </row>
    <row r="940" spans="11:23" x14ac:dyDescent="0.25">
      <c r="K940" s="243"/>
      <c r="L940" s="243"/>
      <c r="M940" s="243"/>
      <c r="N940" s="243"/>
      <c r="O940" s="243"/>
      <c r="P940" s="243"/>
      <c r="Q940" s="243"/>
      <c r="R940" s="243"/>
      <c r="S940" s="243"/>
      <c r="T940" s="243"/>
      <c r="U940" s="243"/>
      <c r="V940" s="243"/>
      <c r="W940" s="243"/>
    </row>
    <row r="941" spans="11:23" x14ac:dyDescent="0.25">
      <c r="K941" s="243"/>
      <c r="L941" s="243"/>
      <c r="M941" s="243"/>
      <c r="N941" s="243"/>
      <c r="O941" s="243"/>
      <c r="P941" s="243"/>
      <c r="Q941" s="243"/>
      <c r="R941" s="243"/>
      <c r="S941" s="243"/>
      <c r="T941" s="243"/>
      <c r="U941" s="243"/>
      <c r="V941" s="243"/>
      <c r="W941" s="243"/>
    </row>
    <row r="942" spans="11:23" x14ac:dyDescent="0.25">
      <c r="K942" s="243"/>
      <c r="L942" s="243"/>
      <c r="M942" s="243"/>
      <c r="N942" s="243"/>
      <c r="O942" s="243"/>
      <c r="P942" s="243"/>
      <c r="Q942" s="243"/>
      <c r="R942" s="243"/>
      <c r="S942" s="243"/>
      <c r="T942" s="243"/>
      <c r="U942" s="243"/>
      <c r="V942" s="243"/>
      <c r="W942" s="243"/>
    </row>
    <row r="943" spans="11:23" x14ac:dyDescent="0.25">
      <c r="K943" s="243"/>
      <c r="L943" s="243"/>
      <c r="M943" s="243"/>
      <c r="N943" s="243"/>
      <c r="O943" s="243"/>
      <c r="P943" s="243"/>
      <c r="Q943" s="243"/>
      <c r="R943" s="243"/>
      <c r="S943" s="243"/>
      <c r="T943" s="243"/>
      <c r="U943" s="243"/>
      <c r="V943" s="243"/>
      <c r="W943" s="243"/>
    </row>
    <row r="944" spans="11:23" x14ac:dyDescent="0.25">
      <c r="K944" s="243"/>
      <c r="L944" s="243"/>
      <c r="M944" s="243"/>
      <c r="N944" s="243"/>
      <c r="O944" s="243"/>
      <c r="P944" s="243"/>
      <c r="Q944" s="243"/>
      <c r="R944" s="243"/>
      <c r="S944" s="243"/>
      <c r="T944" s="243"/>
      <c r="U944" s="243"/>
      <c r="V944" s="243"/>
      <c r="W944" s="243"/>
    </row>
    <row r="945" spans="11:23" x14ac:dyDescent="0.25">
      <c r="K945" s="243"/>
      <c r="L945" s="243"/>
      <c r="M945" s="243"/>
      <c r="N945" s="243"/>
      <c r="O945" s="243"/>
      <c r="P945" s="243"/>
      <c r="Q945" s="243"/>
      <c r="R945" s="243"/>
      <c r="S945" s="243"/>
      <c r="T945" s="243"/>
      <c r="U945" s="243"/>
      <c r="V945" s="243"/>
      <c r="W945" s="243"/>
    </row>
    <row r="946" spans="11:23" x14ac:dyDescent="0.25">
      <c r="K946" s="243"/>
      <c r="L946" s="243"/>
      <c r="M946" s="243"/>
      <c r="N946" s="243"/>
      <c r="O946" s="243"/>
      <c r="P946" s="243"/>
      <c r="Q946" s="243"/>
      <c r="R946" s="243"/>
      <c r="S946" s="243"/>
      <c r="T946" s="243"/>
      <c r="U946" s="243"/>
      <c r="V946" s="243"/>
      <c r="W946" s="243"/>
    </row>
    <row r="947" spans="11:23" x14ac:dyDescent="0.25">
      <c r="K947" s="243"/>
      <c r="L947" s="243"/>
      <c r="M947" s="243"/>
      <c r="N947" s="243"/>
      <c r="O947" s="243"/>
      <c r="P947" s="243"/>
      <c r="Q947" s="243"/>
      <c r="R947" s="243"/>
      <c r="S947" s="243"/>
      <c r="T947" s="243"/>
      <c r="U947" s="243"/>
      <c r="V947" s="243"/>
      <c r="W947" s="243"/>
    </row>
    <row r="948" spans="11:23" x14ac:dyDescent="0.25">
      <c r="K948" s="243"/>
      <c r="L948" s="243"/>
      <c r="M948" s="243"/>
      <c r="N948" s="243"/>
      <c r="O948" s="243"/>
      <c r="P948" s="243"/>
      <c r="Q948" s="243"/>
      <c r="R948" s="243"/>
      <c r="S948" s="243"/>
      <c r="T948" s="243"/>
      <c r="U948" s="243"/>
      <c r="V948" s="243"/>
      <c r="W948" s="243"/>
    </row>
    <row r="949" spans="11:23" x14ac:dyDescent="0.25">
      <c r="K949" s="243"/>
      <c r="L949" s="243"/>
      <c r="M949" s="243"/>
      <c r="N949" s="243"/>
      <c r="O949" s="243"/>
      <c r="P949" s="243"/>
      <c r="Q949" s="243"/>
      <c r="R949" s="243"/>
      <c r="S949" s="243"/>
      <c r="T949" s="243"/>
      <c r="U949" s="243"/>
      <c r="V949" s="243"/>
      <c r="W949" s="243"/>
    </row>
    <row r="950" spans="11:23" x14ac:dyDescent="0.25">
      <c r="K950" s="243"/>
      <c r="L950" s="243"/>
      <c r="M950" s="243"/>
      <c r="N950" s="243"/>
      <c r="O950" s="243"/>
      <c r="P950" s="243"/>
      <c r="Q950" s="243"/>
      <c r="R950" s="243"/>
      <c r="S950" s="243"/>
      <c r="T950" s="243"/>
      <c r="U950" s="243"/>
      <c r="V950" s="243"/>
      <c r="W950" s="243"/>
    </row>
    <row r="951" spans="11:23" x14ac:dyDescent="0.25">
      <c r="K951" s="243"/>
      <c r="L951" s="243"/>
      <c r="M951" s="243"/>
      <c r="N951" s="243"/>
      <c r="O951" s="243"/>
      <c r="P951" s="243"/>
      <c r="Q951" s="243"/>
      <c r="R951" s="243"/>
      <c r="S951" s="243"/>
      <c r="T951" s="243"/>
      <c r="U951" s="243"/>
      <c r="V951" s="243"/>
      <c r="W951" s="243"/>
    </row>
    <row r="952" spans="11:23" x14ac:dyDescent="0.25">
      <c r="K952" s="243"/>
      <c r="L952" s="243"/>
      <c r="M952" s="243"/>
      <c r="N952" s="243"/>
      <c r="O952" s="243"/>
      <c r="P952" s="243"/>
      <c r="Q952" s="243"/>
      <c r="R952" s="243"/>
      <c r="S952" s="243"/>
      <c r="T952" s="243"/>
      <c r="U952" s="243"/>
      <c r="V952" s="243"/>
      <c r="W952" s="243"/>
    </row>
    <row r="953" spans="11:23" x14ac:dyDescent="0.25">
      <c r="K953" s="243"/>
      <c r="L953" s="243"/>
      <c r="M953" s="243"/>
      <c r="N953" s="243"/>
      <c r="O953" s="243"/>
      <c r="P953" s="243"/>
      <c r="Q953" s="243"/>
      <c r="R953" s="243"/>
      <c r="S953" s="243"/>
      <c r="T953" s="243"/>
      <c r="U953" s="243"/>
      <c r="V953" s="243"/>
      <c r="W953" s="243"/>
    </row>
    <row r="954" spans="11:23" x14ac:dyDescent="0.25">
      <c r="K954" s="243"/>
      <c r="L954" s="243"/>
      <c r="M954" s="243"/>
      <c r="N954" s="243"/>
      <c r="O954" s="243"/>
      <c r="P954" s="243"/>
      <c r="Q954" s="243"/>
      <c r="R954" s="243"/>
      <c r="S954" s="243"/>
      <c r="T954" s="243"/>
      <c r="U954" s="243"/>
      <c r="V954" s="243"/>
      <c r="W954" s="243"/>
    </row>
    <row r="955" spans="11:23" x14ac:dyDescent="0.25">
      <c r="K955" s="243"/>
      <c r="L955" s="243"/>
      <c r="M955" s="243"/>
      <c r="N955" s="243"/>
      <c r="O955" s="243"/>
      <c r="P955" s="243"/>
      <c r="Q955" s="243"/>
      <c r="R955" s="243"/>
      <c r="S955" s="243"/>
      <c r="T955" s="243"/>
      <c r="U955" s="243"/>
      <c r="V955" s="243"/>
      <c r="W955" s="243"/>
    </row>
    <row r="956" spans="11:23" x14ac:dyDescent="0.25">
      <c r="K956" s="243"/>
      <c r="L956" s="243"/>
      <c r="M956" s="243"/>
      <c r="N956" s="243"/>
      <c r="O956" s="243"/>
      <c r="P956" s="243"/>
      <c r="Q956" s="243"/>
      <c r="R956" s="243"/>
      <c r="S956" s="243"/>
      <c r="T956" s="243"/>
      <c r="U956" s="243"/>
      <c r="V956" s="243"/>
      <c r="W956" s="243"/>
    </row>
    <row r="957" spans="11:23" x14ac:dyDescent="0.25">
      <c r="K957" s="243"/>
      <c r="L957" s="243"/>
      <c r="M957" s="243"/>
      <c r="N957" s="243"/>
      <c r="O957" s="243"/>
      <c r="P957" s="243"/>
      <c r="Q957" s="243"/>
      <c r="R957" s="243"/>
      <c r="S957" s="243"/>
      <c r="T957" s="243"/>
      <c r="U957" s="243"/>
      <c r="V957" s="243"/>
      <c r="W957" s="243"/>
    </row>
    <row r="958" spans="11:23" x14ac:dyDescent="0.25">
      <c r="K958" s="243"/>
      <c r="L958" s="243"/>
      <c r="M958" s="243"/>
      <c r="N958" s="243"/>
      <c r="O958" s="243"/>
      <c r="P958" s="243"/>
      <c r="Q958" s="243"/>
      <c r="R958" s="243"/>
      <c r="S958" s="243"/>
      <c r="T958" s="243"/>
      <c r="U958" s="243"/>
      <c r="V958" s="243"/>
      <c r="W958" s="243"/>
    </row>
    <row r="959" spans="11:23" x14ac:dyDescent="0.25">
      <c r="K959" s="243"/>
      <c r="L959" s="243"/>
      <c r="M959" s="243"/>
      <c r="N959" s="243"/>
      <c r="O959" s="243"/>
      <c r="P959" s="243"/>
      <c r="Q959" s="243"/>
      <c r="R959" s="243"/>
      <c r="S959" s="243"/>
      <c r="T959" s="243"/>
      <c r="U959" s="243"/>
      <c r="V959" s="243"/>
      <c r="W959" s="243"/>
    </row>
    <row r="960" spans="11:23" x14ac:dyDescent="0.25">
      <c r="K960" s="255" t="s">
        <v>242</v>
      </c>
      <c r="L960" s="255" t="s">
        <v>242</v>
      </c>
      <c r="M960" s="255" t="s">
        <v>242</v>
      </c>
      <c r="N960" s="255" t="s">
        <v>242</v>
      </c>
      <c r="O960" s="255" t="s">
        <v>242</v>
      </c>
      <c r="P960" s="255" t="s">
        <v>242</v>
      </c>
      <c r="Q960" s="255" t="s">
        <v>242</v>
      </c>
      <c r="R960" s="255" t="s">
        <v>242</v>
      </c>
      <c r="S960" s="255" t="s">
        <v>242</v>
      </c>
      <c r="T960" s="255" t="s">
        <v>242</v>
      </c>
      <c r="U960" s="255" t="s">
        <v>242</v>
      </c>
      <c r="V960" s="255" t="s">
        <v>242</v>
      </c>
      <c r="W960" s="255" t="s">
        <v>242</v>
      </c>
    </row>
    <row r="961" spans="11:23" x14ac:dyDescent="0.25">
      <c r="K961" s="243"/>
      <c r="L961" s="243"/>
      <c r="M961" s="243"/>
      <c r="N961" s="243"/>
      <c r="O961" s="243"/>
      <c r="P961" s="243"/>
      <c r="Q961" s="243"/>
      <c r="R961" s="243"/>
      <c r="S961" s="243"/>
      <c r="T961" s="243"/>
      <c r="U961" s="243"/>
      <c r="V961" s="243"/>
      <c r="W961" s="243"/>
    </row>
    <row r="962" spans="11:23" x14ac:dyDescent="0.25">
      <c r="K962" s="243"/>
      <c r="L962" s="243"/>
      <c r="M962" s="243"/>
      <c r="N962" s="243"/>
      <c r="O962" s="243"/>
      <c r="P962" s="243"/>
      <c r="Q962" s="243"/>
      <c r="R962" s="243"/>
      <c r="S962" s="243"/>
      <c r="T962" s="243"/>
      <c r="U962" s="243"/>
      <c r="V962" s="243"/>
      <c r="W962" s="243"/>
    </row>
    <row r="963" spans="11:23" x14ac:dyDescent="0.25">
      <c r="K963" s="243"/>
      <c r="L963" s="243"/>
      <c r="M963" s="243"/>
      <c r="N963" s="243"/>
      <c r="O963" s="243"/>
      <c r="P963" s="243"/>
      <c r="Q963" s="243"/>
      <c r="R963" s="243"/>
      <c r="S963" s="243"/>
      <c r="T963" s="243"/>
      <c r="U963" s="243"/>
      <c r="V963" s="243"/>
      <c r="W963" s="243"/>
    </row>
    <row r="964" spans="11:23" x14ac:dyDescent="0.25">
      <c r="K964" s="243"/>
      <c r="L964" s="243"/>
      <c r="M964" s="243"/>
      <c r="N964" s="243"/>
      <c r="O964" s="243"/>
      <c r="P964" s="243"/>
      <c r="Q964" s="243"/>
      <c r="R964" s="243"/>
      <c r="S964" s="243"/>
      <c r="T964" s="243"/>
      <c r="U964" s="243"/>
      <c r="V964" s="243"/>
      <c r="W964" s="243"/>
    </row>
    <row r="965" spans="11:23" x14ac:dyDescent="0.25">
      <c r="K965" s="243"/>
      <c r="L965" s="243"/>
      <c r="M965" s="243"/>
      <c r="N965" s="243"/>
      <c r="O965" s="243"/>
      <c r="P965" s="243"/>
      <c r="Q965" s="243"/>
      <c r="R965" s="243"/>
      <c r="S965" s="243"/>
      <c r="T965" s="243"/>
      <c r="U965" s="243"/>
      <c r="V965" s="243"/>
      <c r="W965" s="243"/>
    </row>
    <row r="966" spans="11:23" x14ac:dyDescent="0.25">
      <c r="K966" s="243"/>
      <c r="L966" s="243"/>
      <c r="M966" s="243"/>
      <c r="N966" s="243"/>
      <c r="O966" s="243"/>
      <c r="P966" s="243"/>
      <c r="Q966" s="243"/>
      <c r="R966" s="243"/>
      <c r="S966" s="243"/>
      <c r="T966" s="243"/>
      <c r="U966" s="243"/>
      <c r="V966" s="243"/>
      <c r="W966" s="243"/>
    </row>
    <row r="967" spans="11:23" x14ac:dyDescent="0.25">
      <c r="K967" s="243"/>
      <c r="L967" s="243"/>
      <c r="M967" s="243"/>
      <c r="N967" s="243"/>
      <c r="O967" s="243"/>
      <c r="P967" s="243"/>
      <c r="Q967" s="243"/>
      <c r="R967" s="243"/>
      <c r="S967" s="243"/>
      <c r="T967" s="243"/>
      <c r="U967" s="243"/>
      <c r="V967" s="243"/>
      <c r="W967" s="243"/>
    </row>
    <row r="968" spans="11:23" x14ac:dyDescent="0.25">
      <c r="K968" s="243"/>
      <c r="L968" s="243"/>
      <c r="M968" s="243"/>
      <c r="N968" s="243"/>
      <c r="O968" s="243"/>
      <c r="P968" s="243"/>
      <c r="Q968" s="243"/>
      <c r="R968" s="243"/>
      <c r="S968" s="243"/>
      <c r="T968" s="243"/>
      <c r="U968" s="243"/>
      <c r="V968" s="243"/>
      <c r="W968" s="243"/>
    </row>
    <row r="969" spans="11:23" x14ac:dyDescent="0.25">
      <c r="K969" s="243"/>
      <c r="L969" s="243"/>
      <c r="M969" s="243"/>
      <c r="N969" s="243"/>
      <c r="O969" s="243"/>
      <c r="P969" s="243"/>
      <c r="Q969" s="243"/>
      <c r="R969" s="243"/>
      <c r="S969" s="243"/>
      <c r="T969" s="243"/>
      <c r="U969" s="243"/>
      <c r="V969" s="243"/>
      <c r="W969" s="243"/>
    </row>
    <row r="970" spans="11:23" x14ac:dyDescent="0.25">
      <c r="K970" s="243"/>
      <c r="L970" s="243"/>
      <c r="M970" s="243"/>
      <c r="N970" s="243"/>
      <c r="O970" s="243"/>
      <c r="P970" s="243"/>
      <c r="Q970" s="243"/>
      <c r="R970" s="243"/>
      <c r="S970" s="243"/>
      <c r="T970" s="243"/>
      <c r="U970" s="243"/>
      <c r="V970" s="243"/>
      <c r="W970" s="243"/>
    </row>
    <row r="971" spans="11:23" x14ac:dyDescent="0.25">
      <c r="K971" s="243"/>
      <c r="L971" s="243"/>
      <c r="M971" s="243"/>
      <c r="N971" s="243"/>
      <c r="O971" s="243"/>
      <c r="P971" s="243"/>
      <c r="Q971" s="243"/>
      <c r="R971" s="243"/>
      <c r="S971" s="243"/>
      <c r="T971" s="243"/>
      <c r="U971" s="243"/>
      <c r="V971" s="243"/>
      <c r="W971" s="243"/>
    </row>
    <row r="972" spans="11:23" x14ac:dyDescent="0.25">
      <c r="K972" s="243"/>
      <c r="L972" s="243"/>
      <c r="M972" s="243"/>
      <c r="N972" s="243"/>
      <c r="O972" s="243"/>
      <c r="P972" s="243"/>
      <c r="Q972" s="243"/>
      <c r="R972" s="243"/>
      <c r="S972" s="243"/>
      <c r="T972" s="243"/>
      <c r="U972" s="243"/>
      <c r="V972" s="243"/>
      <c r="W972" s="243"/>
    </row>
    <row r="973" spans="11:23" x14ac:dyDescent="0.25">
      <c r="K973" s="243"/>
      <c r="L973" s="243"/>
      <c r="M973" s="243"/>
      <c r="N973" s="243"/>
      <c r="O973" s="243"/>
      <c r="P973" s="243"/>
      <c r="Q973" s="243"/>
      <c r="R973" s="243"/>
      <c r="S973" s="243"/>
      <c r="T973" s="243"/>
      <c r="U973" s="243"/>
      <c r="V973" s="243"/>
      <c r="W973" s="243"/>
    </row>
    <row r="974" spans="11:23" x14ac:dyDescent="0.25">
      <c r="K974" s="243"/>
      <c r="L974" s="243"/>
      <c r="M974" s="243"/>
      <c r="N974" s="243"/>
      <c r="O974" s="243"/>
      <c r="P974" s="243"/>
      <c r="Q974" s="243"/>
      <c r="R974" s="243"/>
      <c r="S974" s="243"/>
      <c r="T974" s="243"/>
      <c r="U974" s="243"/>
      <c r="V974" s="243"/>
      <c r="W974" s="243"/>
    </row>
    <row r="975" spans="11:23" x14ac:dyDescent="0.25">
      <c r="K975" s="243"/>
      <c r="L975" s="243"/>
      <c r="M975" s="243"/>
      <c r="N975" s="243"/>
      <c r="O975" s="243"/>
      <c r="P975" s="243"/>
      <c r="Q975" s="243"/>
      <c r="R975" s="243"/>
      <c r="S975" s="243"/>
      <c r="T975" s="243"/>
      <c r="U975" s="243"/>
      <c r="V975" s="243"/>
      <c r="W975" s="243"/>
    </row>
    <row r="976" spans="11:23" x14ac:dyDescent="0.25">
      <c r="K976" s="243"/>
      <c r="L976" s="243"/>
      <c r="M976" s="243"/>
      <c r="N976" s="243"/>
      <c r="O976" s="243"/>
      <c r="P976" s="243"/>
      <c r="Q976" s="243"/>
      <c r="R976" s="243"/>
      <c r="S976" s="243"/>
      <c r="T976" s="243"/>
      <c r="U976" s="243"/>
      <c r="V976" s="243"/>
      <c r="W976" s="243"/>
    </row>
    <row r="977" spans="11:23" x14ac:dyDescent="0.25">
      <c r="K977" s="243"/>
      <c r="L977" s="243"/>
      <c r="M977" s="243"/>
      <c r="N977" s="243"/>
      <c r="O977" s="243"/>
      <c r="P977" s="243"/>
      <c r="Q977" s="243"/>
      <c r="R977" s="243"/>
      <c r="S977" s="243"/>
      <c r="T977" s="243"/>
      <c r="U977" s="243"/>
      <c r="V977" s="243"/>
      <c r="W977" s="243"/>
    </row>
    <row r="978" spans="11:23" x14ac:dyDescent="0.25">
      <c r="K978" s="243"/>
      <c r="L978" s="243"/>
      <c r="M978" s="243"/>
      <c r="N978" s="243"/>
      <c r="O978" s="243"/>
      <c r="P978" s="243"/>
      <c r="Q978" s="243"/>
      <c r="R978" s="243"/>
      <c r="S978" s="243"/>
      <c r="T978" s="243"/>
      <c r="U978" s="243"/>
      <c r="V978" s="243"/>
      <c r="W978" s="243"/>
    </row>
    <row r="979" spans="11:23" x14ac:dyDescent="0.25">
      <c r="K979" s="243"/>
      <c r="L979" s="243"/>
      <c r="M979" s="243"/>
      <c r="N979" s="243"/>
      <c r="O979" s="243"/>
      <c r="P979" s="243"/>
      <c r="Q979" s="243"/>
      <c r="R979" s="243"/>
      <c r="S979" s="243"/>
      <c r="T979" s="243"/>
      <c r="U979" s="243"/>
      <c r="V979" s="243"/>
      <c r="W979" s="243"/>
    </row>
    <row r="980" spans="11:23" x14ac:dyDescent="0.25">
      <c r="K980" s="243"/>
      <c r="L980" s="243"/>
      <c r="M980" s="243"/>
      <c r="N980" s="243"/>
      <c r="O980" s="243"/>
      <c r="P980" s="243"/>
      <c r="Q980" s="243"/>
      <c r="R980" s="243"/>
      <c r="S980" s="243"/>
      <c r="T980" s="243"/>
      <c r="U980" s="243"/>
      <c r="V980" s="243"/>
      <c r="W980" s="243"/>
    </row>
    <row r="981" spans="11:23" x14ac:dyDescent="0.25">
      <c r="K981" s="243"/>
      <c r="L981" s="243"/>
      <c r="M981" s="243"/>
      <c r="N981" s="243"/>
      <c r="O981" s="243"/>
      <c r="P981" s="243"/>
      <c r="Q981" s="243"/>
      <c r="R981" s="243"/>
      <c r="S981" s="243"/>
      <c r="T981" s="243"/>
      <c r="U981" s="243"/>
      <c r="V981" s="243"/>
      <c r="W981" s="243"/>
    </row>
    <row r="982" spans="11:23" x14ac:dyDescent="0.25">
      <c r="K982" s="243"/>
      <c r="L982" s="243"/>
      <c r="M982" s="243"/>
      <c r="N982" s="243"/>
      <c r="O982" s="243"/>
      <c r="P982" s="243"/>
      <c r="Q982" s="243"/>
      <c r="R982" s="243"/>
      <c r="S982" s="243"/>
      <c r="T982" s="243"/>
      <c r="U982" s="243"/>
      <c r="V982" s="243"/>
      <c r="W982" s="243"/>
    </row>
    <row r="983" spans="11:23" x14ac:dyDescent="0.25">
      <c r="K983" s="243"/>
      <c r="L983" s="243"/>
      <c r="M983" s="243"/>
      <c r="N983" s="243"/>
      <c r="O983" s="243"/>
      <c r="P983" s="243"/>
      <c r="Q983" s="243"/>
      <c r="R983" s="243"/>
      <c r="S983" s="243"/>
      <c r="T983" s="243"/>
      <c r="U983" s="243"/>
      <c r="V983" s="243"/>
      <c r="W983" s="243"/>
    </row>
    <row r="984" spans="11:23" x14ac:dyDescent="0.25">
      <c r="K984" s="243"/>
      <c r="L984" s="243"/>
      <c r="M984" s="243"/>
      <c r="N984" s="243"/>
      <c r="O984" s="243"/>
      <c r="P984" s="243"/>
      <c r="Q984" s="243"/>
      <c r="R984" s="243"/>
      <c r="S984" s="243"/>
      <c r="T984" s="243"/>
      <c r="U984" s="243"/>
      <c r="V984" s="243"/>
      <c r="W984" s="243"/>
    </row>
    <row r="985" spans="11:23" x14ac:dyDescent="0.25">
      <c r="K985" s="243"/>
      <c r="L985" s="243"/>
      <c r="M985" s="243"/>
      <c r="N985" s="243"/>
      <c r="O985" s="243"/>
      <c r="P985" s="243"/>
      <c r="Q985" s="243"/>
      <c r="R985" s="243"/>
      <c r="S985" s="243"/>
      <c r="T985" s="243"/>
      <c r="U985" s="243"/>
      <c r="V985" s="243"/>
      <c r="W985" s="243"/>
    </row>
    <row r="986" spans="11:23" x14ac:dyDescent="0.25">
      <c r="K986" s="243"/>
      <c r="L986" s="243"/>
      <c r="M986" s="243"/>
      <c r="N986" s="243"/>
      <c r="O986" s="243"/>
      <c r="P986" s="243"/>
      <c r="Q986" s="243"/>
      <c r="R986" s="243"/>
      <c r="S986" s="243"/>
      <c r="T986" s="243"/>
      <c r="U986" s="243"/>
      <c r="V986" s="243"/>
      <c r="W986" s="243"/>
    </row>
    <row r="987" spans="11:23" x14ac:dyDescent="0.25">
      <c r="K987" s="243"/>
      <c r="L987" s="243"/>
      <c r="M987" s="243"/>
      <c r="N987" s="243"/>
      <c r="O987" s="243"/>
      <c r="P987" s="243"/>
      <c r="Q987" s="243"/>
      <c r="R987" s="243"/>
      <c r="S987" s="243"/>
      <c r="T987" s="243"/>
      <c r="U987" s="243"/>
      <c r="V987" s="243"/>
      <c r="W987" s="243"/>
    </row>
    <row r="988" spans="11:23" x14ac:dyDescent="0.25">
      <c r="K988" s="243"/>
      <c r="L988" s="243"/>
      <c r="M988" s="243"/>
      <c r="N988" s="243"/>
      <c r="O988" s="243"/>
      <c r="P988" s="243"/>
      <c r="Q988" s="243"/>
      <c r="R988" s="243"/>
      <c r="S988" s="243"/>
      <c r="T988" s="243"/>
      <c r="U988" s="243"/>
      <c r="V988" s="243"/>
      <c r="W988" s="243"/>
    </row>
    <row r="989" spans="11:23" x14ac:dyDescent="0.25">
      <c r="K989" s="243"/>
      <c r="L989" s="243"/>
      <c r="M989" s="243"/>
      <c r="N989" s="243"/>
      <c r="O989" s="243"/>
      <c r="P989" s="243"/>
      <c r="Q989" s="243"/>
      <c r="R989" s="243"/>
      <c r="S989" s="243"/>
      <c r="T989" s="243"/>
      <c r="U989" s="243"/>
      <c r="V989" s="243"/>
      <c r="W989" s="243"/>
    </row>
    <row r="990" spans="11:23" x14ac:dyDescent="0.25">
      <c r="K990" s="243"/>
      <c r="L990" s="243"/>
      <c r="M990" s="243"/>
      <c r="N990" s="243"/>
      <c r="O990" s="243"/>
      <c r="P990" s="243"/>
      <c r="Q990" s="243"/>
      <c r="R990" s="243"/>
      <c r="S990" s="243"/>
      <c r="T990" s="243"/>
      <c r="U990" s="243"/>
      <c r="V990" s="243"/>
      <c r="W990" s="243"/>
    </row>
    <row r="991" spans="11:23" x14ac:dyDescent="0.25">
      <c r="K991" s="243"/>
      <c r="L991" s="243"/>
      <c r="M991" s="243"/>
      <c r="N991" s="243"/>
      <c r="O991" s="243"/>
      <c r="P991" s="243"/>
      <c r="Q991" s="243"/>
      <c r="R991" s="243"/>
      <c r="S991" s="243"/>
      <c r="T991" s="243"/>
      <c r="U991" s="243"/>
      <c r="V991" s="243"/>
      <c r="W991" s="243"/>
    </row>
    <row r="992" spans="11:23" x14ac:dyDescent="0.25">
      <c r="K992" s="243"/>
      <c r="L992" s="243"/>
      <c r="M992" s="243"/>
      <c r="N992" s="243"/>
      <c r="O992" s="243"/>
      <c r="P992" s="243"/>
      <c r="Q992" s="243"/>
      <c r="R992" s="243"/>
      <c r="S992" s="243"/>
      <c r="T992" s="243"/>
      <c r="U992" s="243"/>
      <c r="V992" s="243"/>
      <c r="W992" s="243"/>
    </row>
    <row r="993" spans="11:23" x14ac:dyDescent="0.25">
      <c r="K993" s="243"/>
      <c r="L993" s="243"/>
      <c r="M993" s="243"/>
      <c r="N993" s="243"/>
      <c r="O993" s="243"/>
      <c r="P993" s="243"/>
      <c r="Q993" s="243"/>
      <c r="R993" s="243"/>
      <c r="S993" s="243"/>
      <c r="T993" s="243"/>
      <c r="U993" s="243"/>
      <c r="V993" s="243"/>
      <c r="W993" s="243"/>
    </row>
    <row r="994" spans="11:23" x14ac:dyDescent="0.25">
      <c r="K994" s="243"/>
      <c r="L994" s="243"/>
      <c r="M994" s="243"/>
      <c r="N994" s="243"/>
      <c r="O994" s="243"/>
      <c r="P994" s="243"/>
      <c r="Q994" s="243"/>
      <c r="R994" s="243"/>
      <c r="S994" s="243"/>
      <c r="T994" s="243"/>
      <c r="U994" s="243"/>
      <c r="V994" s="243"/>
      <c r="W994" s="243"/>
    </row>
    <row r="995" spans="11:23" x14ac:dyDescent="0.25">
      <c r="K995" s="243"/>
      <c r="L995" s="243"/>
      <c r="M995" s="243"/>
      <c r="N995" s="243"/>
      <c r="O995" s="243"/>
      <c r="P995" s="243"/>
      <c r="Q995" s="243"/>
      <c r="R995" s="243"/>
      <c r="S995" s="243"/>
      <c r="T995" s="243"/>
      <c r="U995" s="243"/>
      <c r="V995" s="243"/>
      <c r="W995" s="243"/>
    </row>
    <row r="996" spans="11:23" x14ac:dyDescent="0.25">
      <c r="K996" s="243"/>
      <c r="L996" s="243"/>
      <c r="M996" s="243"/>
      <c r="N996" s="243"/>
      <c r="O996" s="243"/>
      <c r="P996" s="243"/>
      <c r="Q996" s="243"/>
      <c r="R996" s="243"/>
      <c r="S996" s="243"/>
      <c r="T996" s="243"/>
      <c r="U996" s="243"/>
      <c r="V996" s="243"/>
      <c r="W996" s="243"/>
    </row>
    <row r="997" spans="11:23" x14ac:dyDescent="0.25">
      <c r="K997" s="243"/>
      <c r="L997" s="243"/>
      <c r="M997" s="243"/>
      <c r="N997" s="243"/>
      <c r="O997" s="243"/>
      <c r="P997" s="243"/>
      <c r="Q997" s="243"/>
      <c r="R997" s="243"/>
      <c r="S997" s="243"/>
      <c r="T997" s="243"/>
      <c r="U997" s="243"/>
      <c r="V997" s="243"/>
      <c r="W997" s="243"/>
    </row>
    <row r="998" spans="11:23" x14ac:dyDescent="0.25">
      <c r="K998" s="243"/>
      <c r="L998" s="243"/>
      <c r="M998" s="243"/>
      <c r="N998" s="243"/>
      <c r="O998" s="243"/>
      <c r="P998" s="243"/>
      <c r="Q998" s="243"/>
      <c r="R998" s="243"/>
      <c r="S998" s="243"/>
      <c r="T998" s="243"/>
      <c r="U998" s="243"/>
      <c r="V998" s="243"/>
      <c r="W998" s="243"/>
    </row>
    <row r="999" spans="11:23" x14ac:dyDescent="0.25">
      <c r="K999" s="243"/>
      <c r="L999" s="243"/>
      <c r="M999" s="243"/>
      <c r="N999" s="243"/>
      <c r="O999" s="243"/>
      <c r="P999" s="243"/>
      <c r="Q999" s="243"/>
      <c r="R999" s="243"/>
      <c r="S999" s="243"/>
      <c r="T999" s="243"/>
      <c r="U999" s="243"/>
      <c r="V999" s="243"/>
      <c r="W999" s="243"/>
    </row>
    <row r="1000" spans="11:23" x14ac:dyDescent="0.25">
      <c r="K1000" s="243"/>
      <c r="L1000" s="243"/>
      <c r="M1000" s="243"/>
      <c r="N1000" s="243"/>
      <c r="O1000" s="243"/>
      <c r="P1000" s="243"/>
      <c r="Q1000" s="243"/>
      <c r="R1000" s="243"/>
      <c r="S1000" s="243"/>
      <c r="T1000" s="243"/>
      <c r="U1000" s="243"/>
      <c r="V1000" s="243"/>
      <c r="W1000" s="243"/>
    </row>
    <row r="1001" spans="11:23" x14ac:dyDescent="0.25">
      <c r="K1001" s="243"/>
      <c r="L1001" s="243"/>
      <c r="M1001" s="243"/>
      <c r="N1001" s="243"/>
      <c r="O1001" s="243"/>
      <c r="P1001" s="243"/>
      <c r="Q1001" s="243"/>
      <c r="R1001" s="243"/>
      <c r="S1001" s="243"/>
      <c r="T1001" s="243"/>
      <c r="U1001" s="243"/>
      <c r="V1001" s="243"/>
      <c r="W1001" s="243"/>
    </row>
    <row r="1002" spans="11:23" x14ac:dyDescent="0.25">
      <c r="K1002" s="243"/>
      <c r="L1002" s="243"/>
      <c r="M1002" s="243"/>
      <c r="N1002" s="243"/>
      <c r="O1002" s="243"/>
      <c r="P1002" s="243"/>
      <c r="Q1002" s="243"/>
      <c r="R1002" s="243"/>
      <c r="S1002" s="243"/>
      <c r="T1002" s="243"/>
      <c r="U1002" s="243"/>
      <c r="V1002" s="243"/>
      <c r="W1002" s="243"/>
    </row>
    <row r="1003" spans="11:23" x14ac:dyDescent="0.25">
      <c r="K1003" s="243"/>
      <c r="L1003" s="243"/>
      <c r="M1003" s="243"/>
      <c r="N1003" s="243"/>
      <c r="O1003" s="243"/>
      <c r="P1003" s="243"/>
      <c r="Q1003" s="243"/>
      <c r="R1003" s="243"/>
      <c r="S1003" s="243"/>
      <c r="T1003" s="243"/>
      <c r="U1003" s="243"/>
      <c r="V1003" s="243"/>
      <c r="W1003" s="243"/>
    </row>
    <row r="1004" spans="11:23" x14ac:dyDescent="0.25">
      <c r="K1004" s="243"/>
      <c r="L1004" s="243"/>
      <c r="M1004" s="243"/>
      <c r="N1004" s="243"/>
      <c r="O1004" s="243"/>
      <c r="P1004" s="243"/>
      <c r="Q1004" s="243"/>
      <c r="R1004" s="243"/>
      <c r="S1004" s="243"/>
      <c r="T1004" s="243"/>
      <c r="U1004" s="243"/>
      <c r="V1004" s="243"/>
      <c r="W1004" s="243"/>
    </row>
    <row r="1005" spans="11:23" x14ac:dyDescent="0.25">
      <c r="K1005" s="243"/>
      <c r="L1005" s="243"/>
      <c r="M1005" s="243"/>
      <c r="N1005" s="243"/>
      <c r="O1005" s="243"/>
      <c r="P1005" s="243"/>
      <c r="Q1005" s="243"/>
      <c r="R1005" s="243"/>
      <c r="S1005" s="243"/>
      <c r="T1005" s="243"/>
      <c r="U1005" s="243"/>
      <c r="V1005" s="243"/>
      <c r="W1005" s="243"/>
    </row>
    <row r="1006" spans="11:23" x14ac:dyDescent="0.25">
      <c r="K1006" s="243"/>
      <c r="L1006" s="243"/>
      <c r="M1006" s="243"/>
      <c r="N1006" s="243"/>
      <c r="O1006" s="243"/>
      <c r="P1006" s="243"/>
      <c r="Q1006" s="243"/>
      <c r="R1006" s="243"/>
      <c r="S1006" s="243"/>
      <c r="T1006" s="243"/>
      <c r="U1006" s="243"/>
      <c r="V1006" s="243"/>
      <c r="W1006" s="243"/>
    </row>
    <row r="1007" spans="11:23" x14ac:dyDescent="0.25">
      <c r="K1007" s="243"/>
      <c r="L1007" s="243"/>
      <c r="M1007" s="243"/>
      <c r="N1007" s="243"/>
      <c r="O1007" s="243"/>
      <c r="P1007" s="243"/>
      <c r="Q1007" s="243"/>
      <c r="R1007" s="243"/>
      <c r="S1007" s="243"/>
      <c r="T1007" s="243"/>
      <c r="U1007" s="243"/>
      <c r="V1007" s="243"/>
      <c r="W1007" s="243"/>
    </row>
    <row r="1008" spans="11:23" x14ac:dyDescent="0.25">
      <c r="K1008" s="243"/>
      <c r="L1008" s="243"/>
      <c r="M1008" s="243"/>
      <c r="N1008" s="243"/>
      <c r="O1008" s="243"/>
      <c r="P1008" s="243"/>
      <c r="Q1008" s="243"/>
      <c r="R1008" s="243"/>
      <c r="S1008" s="243"/>
      <c r="T1008" s="243"/>
      <c r="U1008" s="243"/>
      <c r="V1008" s="243"/>
      <c r="W1008" s="243"/>
    </row>
    <row r="1009" spans="11:23" x14ac:dyDescent="0.25">
      <c r="K1009" s="243"/>
      <c r="L1009" s="243"/>
      <c r="M1009" s="243"/>
      <c r="N1009" s="243"/>
      <c r="O1009" s="243"/>
      <c r="P1009" s="243"/>
      <c r="Q1009" s="243"/>
      <c r="R1009" s="243"/>
      <c r="S1009" s="243"/>
      <c r="T1009" s="243"/>
      <c r="U1009" s="243"/>
      <c r="V1009" s="243"/>
      <c r="W1009" s="243"/>
    </row>
    <row r="1010" spans="11:23" x14ac:dyDescent="0.25">
      <c r="K1010" s="243"/>
      <c r="L1010" s="243"/>
      <c r="M1010" s="243"/>
      <c r="N1010" s="243"/>
      <c r="O1010" s="243"/>
      <c r="P1010" s="243"/>
      <c r="Q1010" s="243"/>
      <c r="R1010" s="243"/>
      <c r="S1010" s="243"/>
      <c r="T1010" s="243"/>
      <c r="U1010" s="243"/>
      <c r="V1010" s="243"/>
      <c r="W1010" s="243"/>
    </row>
    <row r="1011" spans="11:23" x14ac:dyDescent="0.25">
      <c r="K1011" s="243"/>
      <c r="L1011" s="243"/>
      <c r="M1011" s="243"/>
      <c r="N1011" s="243"/>
      <c r="O1011" s="243"/>
      <c r="P1011" s="243"/>
      <c r="Q1011" s="243"/>
      <c r="R1011" s="243"/>
      <c r="S1011" s="243"/>
      <c r="T1011" s="243"/>
      <c r="U1011" s="243"/>
      <c r="V1011" s="243"/>
      <c r="W1011" s="243"/>
    </row>
    <row r="1012" spans="11:23" x14ac:dyDescent="0.25">
      <c r="K1012" s="243"/>
      <c r="L1012" s="243"/>
      <c r="M1012" s="243"/>
      <c r="N1012" s="243"/>
      <c r="O1012" s="243"/>
      <c r="P1012" s="243"/>
      <c r="Q1012" s="243"/>
      <c r="R1012" s="243"/>
      <c r="S1012" s="243"/>
      <c r="T1012" s="243"/>
      <c r="U1012" s="243"/>
      <c r="V1012" s="243"/>
      <c r="W1012" s="243"/>
    </row>
    <row r="1013" spans="11:23" x14ac:dyDescent="0.25">
      <c r="K1013" s="243"/>
      <c r="L1013" s="243"/>
      <c r="M1013" s="243"/>
      <c r="N1013" s="243"/>
      <c r="O1013" s="243"/>
      <c r="P1013" s="243"/>
      <c r="Q1013" s="243"/>
      <c r="R1013" s="243"/>
      <c r="S1013" s="243"/>
      <c r="T1013" s="243"/>
      <c r="U1013" s="243"/>
      <c r="V1013" s="243"/>
      <c r="W1013" s="243"/>
    </row>
    <row r="1014" spans="11:23" x14ac:dyDescent="0.25">
      <c r="K1014" s="243"/>
      <c r="L1014" s="243"/>
      <c r="M1014" s="243"/>
      <c r="N1014" s="243"/>
      <c r="O1014" s="243"/>
      <c r="P1014" s="243"/>
      <c r="Q1014" s="243"/>
      <c r="R1014" s="243"/>
      <c r="S1014" s="243"/>
      <c r="T1014" s="243"/>
      <c r="U1014" s="243"/>
      <c r="V1014" s="243"/>
      <c r="W1014" s="243"/>
    </row>
    <row r="1015" spans="11:23" x14ac:dyDescent="0.25">
      <c r="K1015" s="243"/>
      <c r="L1015" s="243"/>
      <c r="M1015" s="243"/>
      <c r="N1015" s="243"/>
      <c r="O1015" s="243"/>
      <c r="P1015" s="243"/>
      <c r="Q1015" s="243"/>
      <c r="R1015" s="243"/>
      <c r="S1015" s="243"/>
      <c r="T1015" s="243"/>
      <c r="U1015" s="243"/>
      <c r="V1015" s="243"/>
      <c r="W1015" s="243"/>
    </row>
    <row r="1016" spans="11:23" x14ac:dyDescent="0.25">
      <c r="K1016" s="243"/>
      <c r="L1016" s="243"/>
      <c r="M1016" s="243"/>
      <c r="N1016" s="243"/>
      <c r="O1016" s="243"/>
      <c r="P1016" s="243"/>
      <c r="Q1016" s="243"/>
      <c r="R1016" s="243"/>
      <c r="S1016" s="243"/>
      <c r="T1016" s="243"/>
      <c r="U1016" s="243"/>
      <c r="V1016" s="243"/>
      <c r="W1016" s="243"/>
    </row>
    <row r="1017" spans="11:23" x14ac:dyDescent="0.25">
      <c r="K1017" s="243"/>
      <c r="L1017" s="243"/>
      <c r="M1017" s="243"/>
      <c r="N1017" s="243"/>
      <c r="O1017" s="243"/>
      <c r="P1017" s="243"/>
      <c r="Q1017" s="243"/>
      <c r="R1017" s="243"/>
      <c r="S1017" s="243"/>
      <c r="T1017" s="243"/>
      <c r="U1017" s="243"/>
      <c r="V1017" s="243"/>
      <c r="W1017" s="243"/>
    </row>
    <row r="1018" spans="11:23" x14ac:dyDescent="0.25">
      <c r="K1018" s="243"/>
      <c r="L1018" s="243"/>
      <c r="M1018" s="243"/>
      <c r="N1018" s="243"/>
      <c r="O1018" s="243"/>
      <c r="P1018" s="243"/>
      <c r="Q1018" s="243"/>
      <c r="R1018" s="243"/>
      <c r="S1018" s="243"/>
      <c r="T1018" s="243"/>
      <c r="U1018" s="243"/>
      <c r="V1018" s="243"/>
      <c r="W1018" s="243"/>
    </row>
    <row r="1019" spans="11:23" x14ac:dyDescent="0.25">
      <c r="K1019" s="243"/>
      <c r="L1019" s="243"/>
      <c r="M1019" s="243"/>
      <c r="N1019" s="243"/>
      <c r="O1019" s="243"/>
      <c r="P1019" s="243"/>
      <c r="Q1019" s="243"/>
      <c r="R1019" s="243"/>
      <c r="S1019" s="243"/>
      <c r="T1019" s="243"/>
      <c r="U1019" s="243"/>
      <c r="V1019" s="243"/>
      <c r="W1019" s="243"/>
    </row>
    <row r="1020" spans="11:23" x14ac:dyDescent="0.25">
      <c r="K1020" s="255" t="s">
        <v>242</v>
      </c>
      <c r="L1020" s="255" t="s">
        <v>242</v>
      </c>
      <c r="M1020" s="255" t="s">
        <v>242</v>
      </c>
      <c r="N1020" s="255" t="s">
        <v>242</v>
      </c>
      <c r="O1020" s="255" t="s">
        <v>242</v>
      </c>
      <c r="P1020" s="255" t="s">
        <v>242</v>
      </c>
      <c r="Q1020" s="255" t="s">
        <v>242</v>
      </c>
      <c r="R1020" s="255" t="s">
        <v>242</v>
      </c>
      <c r="S1020" s="255" t="s">
        <v>242</v>
      </c>
      <c r="T1020" s="255" t="s">
        <v>242</v>
      </c>
      <c r="U1020" s="255" t="s">
        <v>242</v>
      </c>
      <c r="V1020" s="255" t="s">
        <v>242</v>
      </c>
      <c r="W1020" s="255" t="s">
        <v>242</v>
      </c>
    </row>
    <row r="1021" spans="11:23" x14ac:dyDescent="0.25">
      <c r="K1021" s="243"/>
      <c r="L1021" s="243"/>
      <c r="M1021" s="243"/>
      <c r="N1021" s="243"/>
      <c r="O1021" s="243"/>
      <c r="P1021" s="243"/>
      <c r="Q1021" s="243"/>
      <c r="R1021" s="243"/>
      <c r="S1021" s="243"/>
      <c r="T1021" s="243"/>
      <c r="U1021" s="243"/>
      <c r="V1021" s="243"/>
      <c r="W1021" s="243"/>
    </row>
    <row r="1022" spans="11:23" x14ac:dyDescent="0.25">
      <c r="K1022" s="243"/>
      <c r="L1022" s="243"/>
      <c r="M1022" s="243"/>
      <c r="N1022" s="243"/>
      <c r="O1022" s="243"/>
      <c r="P1022" s="243"/>
      <c r="Q1022" s="243"/>
      <c r="R1022" s="243"/>
      <c r="S1022" s="243"/>
      <c r="T1022" s="243"/>
      <c r="U1022" s="243"/>
      <c r="V1022" s="243"/>
      <c r="W1022" s="243"/>
    </row>
    <row r="1023" spans="11:23" x14ac:dyDescent="0.25">
      <c r="K1023" s="243"/>
      <c r="L1023" s="243"/>
      <c r="M1023" s="243"/>
      <c r="N1023" s="243"/>
      <c r="O1023" s="243"/>
      <c r="P1023" s="243"/>
      <c r="Q1023" s="243"/>
      <c r="R1023" s="243"/>
      <c r="S1023" s="243"/>
      <c r="T1023" s="243"/>
      <c r="U1023" s="243"/>
      <c r="V1023" s="243"/>
      <c r="W1023" s="243"/>
    </row>
    <row r="1024" spans="11:23" x14ac:dyDescent="0.25">
      <c r="K1024" s="243"/>
      <c r="L1024" s="243"/>
      <c r="M1024" s="243"/>
      <c r="N1024" s="243"/>
      <c r="O1024" s="243"/>
      <c r="P1024" s="243"/>
      <c r="Q1024" s="243"/>
      <c r="R1024" s="243"/>
      <c r="S1024" s="243"/>
      <c r="T1024" s="243"/>
      <c r="U1024" s="243"/>
      <c r="V1024" s="243"/>
      <c r="W1024" s="243"/>
    </row>
    <row r="1025" spans="11:23" x14ac:dyDescent="0.25">
      <c r="K1025" s="243"/>
      <c r="L1025" s="243"/>
      <c r="M1025" s="243"/>
      <c r="N1025" s="243"/>
      <c r="O1025" s="243"/>
      <c r="P1025" s="243"/>
      <c r="Q1025" s="243"/>
      <c r="R1025" s="243"/>
      <c r="S1025" s="243"/>
      <c r="T1025" s="243"/>
      <c r="U1025" s="243"/>
      <c r="V1025" s="243"/>
      <c r="W1025" s="243"/>
    </row>
    <row r="1026" spans="11:23" x14ac:dyDescent="0.25">
      <c r="K1026" s="243"/>
      <c r="L1026" s="243"/>
      <c r="M1026" s="243"/>
      <c r="N1026" s="243"/>
      <c r="O1026" s="243"/>
      <c r="P1026" s="243"/>
      <c r="Q1026" s="243"/>
      <c r="R1026" s="243"/>
      <c r="S1026" s="243"/>
      <c r="T1026" s="243"/>
      <c r="U1026" s="243"/>
      <c r="V1026" s="243"/>
      <c r="W1026" s="243"/>
    </row>
    <row r="1027" spans="11:23" x14ac:dyDescent="0.25">
      <c r="K1027" s="243"/>
      <c r="L1027" s="243"/>
      <c r="M1027" s="243"/>
      <c r="N1027" s="243"/>
      <c r="O1027" s="243"/>
      <c r="P1027" s="243"/>
      <c r="Q1027" s="243"/>
      <c r="R1027" s="243"/>
      <c r="S1027" s="243"/>
      <c r="T1027" s="243"/>
      <c r="U1027" s="243"/>
      <c r="V1027" s="243"/>
      <c r="W1027" s="243"/>
    </row>
    <row r="1028" spans="11:23" x14ac:dyDescent="0.25">
      <c r="K1028" s="243"/>
      <c r="L1028" s="243"/>
      <c r="M1028" s="243"/>
      <c r="N1028" s="243"/>
      <c r="O1028" s="243"/>
      <c r="P1028" s="243"/>
      <c r="Q1028" s="243"/>
      <c r="R1028" s="243"/>
      <c r="S1028" s="243"/>
      <c r="T1028" s="243"/>
      <c r="U1028" s="243"/>
      <c r="V1028" s="243"/>
      <c r="W1028" s="243"/>
    </row>
    <row r="1029" spans="11:23" x14ac:dyDescent="0.25">
      <c r="K1029" s="243"/>
      <c r="L1029" s="243"/>
      <c r="M1029" s="243"/>
      <c r="N1029" s="243"/>
      <c r="O1029" s="243"/>
      <c r="P1029" s="243"/>
      <c r="Q1029" s="243"/>
      <c r="R1029" s="243"/>
      <c r="S1029" s="243"/>
      <c r="T1029" s="243"/>
      <c r="U1029" s="243"/>
      <c r="V1029" s="243"/>
      <c r="W1029" s="243"/>
    </row>
    <row r="1030" spans="11:23" x14ac:dyDescent="0.25">
      <c r="K1030" s="243"/>
      <c r="L1030" s="243"/>
      <c r="M1030" s="243"/>
      <c r="N1030" s="243"/>
      <c r="O1030" s="243"/>
      <c r="P1030" s="243"/>
      <c r="Q1030" s="243"/>
      <c r="R1030" s="243"/>
      <c r="S1030" s="243"/>
      <c r="T1030" s="243"/>
      <c r="U1030" s="243"/>
      <c r="V1030" s="243"/>
      <c r="W1030" s="243"/>
    </row>
    <row r="1031" spans="11:23" x14ac:dyDescent="0.25">
      <c r="K1031" s="243"/>
      <c r="L1031" s="243"/>
      <c r="M1031" s="243"/>
      <c r="N1031" s="243"/>
      <c r="O1031" s="243"/>
      <c r="P1031" s="243"/>
      <c r="Q1031" s="243"/>
      <c r="R1031" s="243"/>
      <c r="S1031" s="243"/>
      <c r="T1031" s="243"/>
      <c r="U1031" s="243"/>
      <c r="V1031" s="243"/>
      <c r="W1031" s="243"/>
    </row>
    <row r="1032" spans="11:23" x14ac:dyDescent="0.25">
      <c r="K1032" s="243"/>
      <c r="L1032" s="243"/>
      <c r="M1032" s="243"/>
      <c r="N1032" s="243"/>
      <c r="O1032" s="243"/>
      <c r="P1032" s="243"/>
      <c r="Q1032" s="243"/>
      <c r="R1032" s="243"/>
      <c r="S1032" s="243"/>
      <c r="T1032" s="243"/>
      <c r="U1032" s="243"/>
      <c r="V1032" s="243"/>
      <c r="W1032" s="243"/>
    </row>
    <row r="1033" spans="11:23" x14ac:dyDescent="0.25">
      <c r="K1033" s="243"/>
      <c r="L1033" s="243"/>
      <c r="M1033" s="243"/>
      <c r="N1033" s="243"/>
      <c r="O1033" s="243"/>
      <c r="P1033" s="243"/>
      <c r="Q1033" s="243"/>
      <c r="R1033" s="243"/>
      <c r="S1033" s="243"/>
      <c r="T1033" s="243"/>
      <c r="U1033" s="243"/>
      <c r="V1033" s="243"/>
      <c r="W1033" s="243"/>
    </row>
    <row r="1034" spans="11:23" x14ac:dyDescent="0.25">
      <c r="K1034" s="243"/>
      <c r="L1034" s="243"/>
      <c r="M1034" s="243"/>
      <c r="N1034" s="243"/>
      <c r="O1034" s="243"/>
      <c r="P1034" s="243"/>
      <c r="Q1034" s="243"/>
      <c r="R1034" s="243"/>
      <c r="S1034" s="243"/>
      <c r="T1034" s="243"/>
      <c r="U1034" s="243"/>
      <c r="V1034" s="243"/>
      <c r="W1034" s="243"/>
    </row>
    <row r="1035" spans="11:23" x14ac:dyDescent="0.25">
      <c r="K1035" s="243"/>
      <c r="L1035" s="243"/>
      <c r="M1035" s="243"/>
      <c r="N1035" s="243"/>
      <c r="O1035" s="243"/>
      <c r="P1035" s="243"/>
      <c r="Q1035" s="243"/>
      <c r="R1035" s="243"/>
      <c r="S1035" s="243"/>
      <c r="T1035" s="243"/>
      <c r="U1035" s="243"/>
      <c r="V1035" s="243"/>
      <c r="W1035" s="243"/>
    </row>
    <row r="1036" spans="11:23" x14ac:dyDescent="0.25">
      <c r="K1036" s="243"/>
      <c r="L1036" s="243"/>
      <c r="M1036" s="243"/>
      <c r="N1036" s="243"/>
      <c r="O1036" s="243"/>
      <c r="P1036" s="243"/>
      <c r="Q1036" s="243"/>
      <c r="R1036" s="243"/>
      <c r="S1036" s="243"/>
      <c r="T1036" s="243"/>
      <c r="U1036" s="243"/>
      <c r="V1036" s="243"/>
      <c r="W1036" s="243"/>
    </row>
    <row r="1037" spans="11:23" x14ac:dyDescent="0.25">
      <c r="K1037" s="243"/>
      <c r="L1037" s="243"/>
      <c r="M1037" s="243"/>
      <c r="N1037" s="243"/>
      <c r="O1037" s="243"/>
      <c r="P1037" s="243"/>
      <c r="Q1037" s="243"/>
      <c r="R1037" s="243"/>
      <c r="S1037" s="243"/>
      <c r="T1037" s="243"/>
      <c r="U1037" s="243"/>
      <c r="V1037" s="243"/>
      <c r="W1037" s="243"/>
    </row>
    <row r="1038" spans="11:23" x14ac:dyDescent="0.25">
      <c r="K1038" s="243"/>
      <c r="L1038" s="243"/>
      <c r="M1038" s="243"/>
      <c r="N1038" s="243"/>
      <c r="O1038" s="243"/>
      <c r="P1038" s="243"/>
      <c r="Q1038" s="243"/>
      <c r="R1038" s="243"/>
      <c r="S1038" s="243"/>
      <c r="T1038" s="243"/>
      <c r="U1038" s="243"/>
      <c r="V1038" s="243"/>
      <c r="W1038" s="243"/>
    </row>
    <row r="1039" spans="11:23" x14ac:dyDescent="0.25">
      <c r="K1039" s="243"/>
      <c r="L1039" s="243"/>
      <c r="M1039" s="243"/>
      <c r="N1039" s="243"/>
      <c r="O1039" s="243"/>
      <c r="P1039" s="243"/>
      <c r="Q1039" s="243"/>
      <c r="R1039" s="243"/>
      <c r="S1039" s="243"/>
      <c r="T1039" s="243"/>
      <c r="U1039" s="243"/>
      <c r="V1039" s="243"/>
      <c r="W1039" s="243"/>
    </row>
    <row r="1040" spans="11:23" x14ac:dyDescent="0.25">
      <c r="K1040" s="243"/>
      <c r="L1040" s="243"/>
      <c r="M1040" s="243"/>
      <c r="N1040" s="243"/>
      <c r="O1040" s="243"/>
      <c r="P1040" s="243"/>
      <c r="Q1040" s="243"/>
      <c r="R1040" s="243"/>
      <c r="S1040" s="243"/>
      <c r="T1040" s="243"/>
      <c r="U1040" s="243"/>
      <c r="V1040" s="243"/>
      <c r="W1040" s="243"/>
    </row>
    <row r="1041" spans="11:23" x14ac:dyDescent="0.25">
      <c r="K1041" s="243"/>
      <c r="L1041" s="243"/>
      <c r="M1041" s="243"/>
      <c r="N1041" s="243"/>
      <c r="O1041" s="243"/>
      <c r="P1041" s="243"/>
      <c r="Q1041" s="243"/>
      <c r="R1041" s="243"/>
      <c r="S1041" s="243"/>
      <c r="T1041" s="243"/>
      <c r="U1041" s="243"/>
      <c r="V1041" s="243"/>
      <c r="W1041" s="243"/>
    </row>
    <row r="1042" spans="11:23" x14ac:dyDescent="0.25">
      <c r="K1042" s="243"/>
      <c r="L1042" s="243"/>
      <c r="M1042" s="243"/>
      <c r="N1042" s="243"/>
      <c r="O1042" s="243"/>
      <c r="P1042" s="243"/>
      <c r="Q1042" s="243"/>
      <c r="R1042" s="243"/>
      <c r="S1042" s="243"/>
      <c r="T1042" s="243"/>
      <c r="U1042" s="243"/>
      <c r="V1042" s="243"/>
      <c r="W1042" s="243"/>
    </row>
    <row r="1043" spans="11:23" x14ac:dyDescent="0.25">
      <c r="K1043" s="243"/>
      <c r="L1043" s="243"/>
      <c r="M1043" s="243"/>
      <c r="N1043" s="243"/>
      <c r="O1043" s="243"/>
      <c r="P1043" s="243"/>
      <c r="Q1043" s="243"/>
      <c r="R1043" s="243"/>
      <c r="S1043" s="243"/>
      <c r="T1043" s="243"/>
      <c r="U1043" s="243"/>
      <c r="V1043" s="243"/>
      <c r="W1043" s="243"/>
    </row>
    <row r="1044" spans="11:23" x14ac:dyDescent="0.25">
      <c r="K1044" s="243"/>
      <c r="L1044" s="243"/>
      <c r="M1044" s="243"/>
      <c r="N1044" s="243"/>
      <c r="O1044" s="243"/>
      <c r="P1044" s="243"/>
      <c r="Q1044" s="243"/>
      <c r="R1044" s="243"/>
      <c r="S1044" s="243"/>
      <c r="T1044" s="243"/>
      <c r="U1044" s="243"/>
      <c r="V1044" s="243"/>
      <c r="W1044" s="243"/>
    </row>
    <row r="1045" spans="11:23" x14ac:dyDescent="0.25">
      <c r="K1045" s="243"/>
      <c r="L1045" s="243"/>
      <c r="M1045" s="243"/>
      <c r="N1045" s="243"/>
      <c r="O1045" s="243"/>
      <c r="P1045" s="243"/>
      <c r="Q1045" s="243"/>
      <c r="R1045" s="243"/>
      <c r="S1045" s="243"/>
      <c r="T1045" s="243"/>
      <c r="U1045" s="243"/>
      <c r="V1045" s="243"/>
      <c r="W1045" s="243"/>
    </row>
    <row r="1046" spans="11:23" x14ac:dyDescent="0.25">
      <c r="K1046" s="243"/>
      <c r="L1046" s="243"/>
      <c r="M1046" s="243"/>
      <c r="N1046" s="243"/>
      <c r="O1046" s="243"/>
      <c r="P1046" s="243"/>
      <c r="Q1046" s="243"/>
      <c r="R1046" s="243"/>
      <c r="S1046" s="243"/>
      <c r="T1046" s="243"/>
      <c r="U1046" s="243"/>
      <c r="V1046" s="243"/>
      <c r="W1046" s="243"/>
    </row>
    <row r="1047" spans="11:23" x14ac:dyDescent="0.25">
      <c r="K1047" s="243"/>
      <c r="L1047" s="243"/>
      <c r="M1047" s="243"/>
      <c r="N1047" s="243"/>
      <c r="O1047" s="243"/>
      <c r="P1047" s="243"/>
      <c r="Q1047" s="243"/>
      <c r="R1047" s="243"/>
      <c r="S1047" s="243"/>
      <c r="T1047" s="243"/>
      <c r="U1047" s="243"/>
      <c r="V1047" s="243"/>
      <c r="W1047" s="243"/>
    </row>
    <row r="1048" spans="11:23" x14ac:dyDescent="0.25">
      <c r="K1048" s="243"/>
      <c r="L1048" s="243"/>
      <c r="M1048" s="243"/>
      <c r="N1048" s="243"/>
      <c r="O1048" s="243"/>
      <c r="P1048" s="243"/>
      <c r="Q1048" s="243"/>
      <c r="R1048" s="243"/>
      <c r="S1048" s="243"/>
      <c r="T1048" s="243"/>
      <c r="U1048" s="243"/>
      <c r="V1048" s="243"/>
      <c r="W1048" s="243"/>
    </row>
    <row r="1049" spans="11:23" x14ac:dyDescent="0.25">
      <c r="K1049" s="243"/>
      <c r="L1049" s="243"/>
      <c r="M1049" s="243"/>
      <c r="N1049" s="243"/>
      <c r="O1049" s="243"/>
      <c r="P1049" s="243"/>
      <c r="Q1049" s="243"/>
      <c r="R1049" s="243"/>
      <c r="S1049" s="243"/>
      <c r="T1049" s="243"/>
      <c r="U1049" s="243"/>
      <c r="V1049" s="243"/>
      <c r="W1049" s="243"/>
    </row>
    <row r="1050" spans="11:23" x14ac:dyDescent="0.25">
      <c r="K1050" s="243"/>
      <c r="L1050" s="243"/>
      <c r="M1050" s="243"/>
      <c r="N1050" s="243"/>
      <c r="O1050" s="243"/>
      <c r="P1050" s="243"/>
      <c r="Q1050" s="243"/>
      <c r="R1050" s="243"/>
      <c r="S1050" s="243"/>
      <c r="T1050" s="243"/>
      <c r="U1050" s="243"/>
      <c r="V1050" s="243"/>
      <c r="W1050" s="243"/>
    </row>
    <row r="1051" spans="11:23" x14ac:dyDescent="0.25">
      <c r="K1051" s="243"/>
      <c r="L1051" s="243"/>
      <c r="M1051" s="243"/>
      <c r="N1051" s="243"/>
      <c r="O1051" s="243"/>
      <c r="P1051" s="243"/>
      <c r="Q1051" s="243"/>
      <c r="R1051" s="243"/>
      <c r="S1051" s="243"/>
      <c r="T1051" s="243"/>
      <c r="U1051" s="243"/>
      <c r="V1051" s="243"/>
      <c r="W1051" s="243"/>
    </row>
    <row r="1052" spans="11:23" x14ac:dyDescent="0.25">
      <c r="K1052" s="243"/>
      <c r="L1052" s="243"/>
      <c r="M1052" s="243"/>
      <c r="N1052" s="243"/>
      <c r="O1052" s="243"/>
      <c r="P1052" s="243"/>
      <c r="Q1052" s="243"/>
      <c r="R1052" s="243"/>
      <c r="S1052" s="243"/>
      <c r="T1052" s="243"/>
      <c r="U1052" s="243"/>
      <c r="V1052" s="243"/>
      <c r="W1052" s="243"/>
    </row>
    <row r="1053" spans="11:23" x14ac:dyDescent="0.25">
      <c r="K1053" s="243"/>
      <c r="L1053" s="243"/>
      <c r="M1053" s="243"/>
      <c r="N1053" s="243"/>
      <c r="O1053" s="243"/>
      <c r="P1053" s="243"/>
      <c r="Q1053" s="243"/>
      <c r="R1053" s="243"/>
      <c r="S1053" s="243"/>
      <c r="T1053" s="243"/>
      <c r="U1053" s="243"/>
      <c r="V1053" s="243"/>
      <c r="W1053" s="243"/>
    </row>
    <row r="1054" spans="11:23" x14ac:dyDescent="0.25">
      <c r="K1054" s="243"/>
      <c r="L1054" s="243"/>
      <c r="M1054" s="243"/>
      <c r="N1054" s="243"/>
      <c r="O1054" s="243"/>
      <c r="P1054" s="243"/>
      <c r="Q1054" s="243"/>
      <c r="R1054" s="243"/>
      <c r="S1054" s="243"/>
      <c r="T1054" s="243"/>
      <c r="U1054" s="243"/>
      <c r="V1054" s="243"/>
      <c r="W1054" s="243"/>
    </row>
    <row r="1055" spans="11:23" x14ac:dyDescent="0.25">
      <c r="K1055" s="243"/>
      <c r="L1055" s="243"/>
      <c r="M1055" s="243"/>
      <c r="N1055" s="243"/>
      <c r="O1055" s="243"/>
      <c r="P1055" s="243"/>
      <c r="Q1055" s="243"/>
      <c r="R1055" s="243"/>
      <c r="S1055" s="243"/>
      <c r="T1055" s="243"/>
      <c r="U1055" s="243"/>
      <c r="V1055" s="243"/>
      <c r="W1055" s="243"/>
    </row>
    <row r="1056" spans="11:23" x14ac:dyDescent="0.25">
      <c r="K1056" s="243"/>
      <c r="L1056" s="243"/>
      <c r="M1056" s="243"/>
      <c r="N1056" s="243"/>
      <c r="O1056" s="243"/>
      <c r="P1056" s="243"/>
      <c r="Q1056" s="243"/>
      <c r="R1056" s="243"/>
      <c r="S1056" s="243"/>
      <c r="T1056" s="243"/>
      <c r="U1056" s="243"/>
      <c r="V1056" s="243"/>
      <c r="W1056" s="243"/>
    </row>
    <row r="1057" spans="11:23" x14ac:dyDescent="0.25">
      <c r="K1057" s="243"/>
      <c r="L1057" s="243"/>
      <c r="M1057" s="243"/>
      <c r="N1057" s="243"/>
      <c r="O1057" s="243"/>
      <c r="P1057" s="243"/>
      <c r="Q1057" s="243"/>
      <c r="R1057" s="243"/>
      <c r="S1057" s="243"/>
      <c r="T1057" s="243"/>
      <c r="U1057" s="243"/>
      <c r="V1057" s="243"/>
      <c r="W1057" s="243"/>
    </row>
    <row r="1058" spans="11:23" x14ac:dyDescent="0.25">
      <c r="K1058" s="243"/>
      <c r="L1058" s="243"/>
      <c r="M1058" s="243"/>
      <c r="N1058" s="243"/>
      <c r="O1058" s="243"/>
      <c r="P1058" s="243"/>
      <c r="Q1058" s="243"/>
      <c r="R1058" s="243"/>
      <c r="S1058" s="243"/>
      <c r="T1058" s="243"/>
      <c r="U1058" s="243"/>
      <c r="V1058" s="243"/>
      <c r="W1058" s="243"/>
    </row>
    <row r="1059" spans="11:23" x14ac:dyDescent="0.25">
      <c r="K1059" s="243"/>
      <c r="L1059" s="243"/>
      <c r="M1059" s="243"/>
      <c r="N1059" s="243"/>
      <c r="O1059" s="243"/>
      <c r="P1059" s="243"/>
      <c r="Q1059" s="243"/>
      <c r="R1059" s="243"/>
      <c r="S1059" s="243"/>
      <c r="T1059" s="243"/>
      <c r="U1059" s="243"/>
      <c r="V1059" s="243"/>
      <c r="W1059" s="243"/>
    </row>
    <row r="1060" spans="11:23" x14ac:dyDescent="0.25">
      <c r="K1060" s="243"/>
      <c r="L1060" s="243"/>
      <c r="M1060" s="243"/>
      <c r="N1060" s="243"/>
      <c r="O1060" s="243"/>
      <c r="P1060" s="243"/>
      <c r="Q1060" s="243"/>
      <c r="R1060" s="243"/>
      <c r="S1060" s="243"/>
      <c r="T1060" s="243"/>
      <c r="U1060" s="243"/>
      <c r="V1060" s="243"/>
      <c r="W1060" s="243"/>
    </row>
    <row r="1061" spans="11:23" x14ac:dyDescent="0.25">
      <c r="K1061" s="243"/>
      <c r="L1061" s="243"/>
      <c r="M1061" s="243"/>
      <c r="N1061" s="243"/>
      <c r="O1061" s="243"/>
      <c r="P1061" s="243"/>
      <c r="Q1061" s="243"/>
      <c r="R1061" s="243"/>
      <c r="S1061" s="243"/>
      <c r="T1061" s="243"/>
      <c r="U1061" s="243"/>
      <c r="V1061" s="243"/>
      <c r="W1061" s="243"/>
    </row>
    <row r="1062" spans="11:23" x14ac:dyDescent="0.25">
      <c r="K1062" s="243"/>
      <c r="L1062" s="243"/>
      <c r="M1062" s="243"/>
      <c r="N1062" s="243"/>
      <c r="O1062" s="243"/>
      <c r="P1062" s="243"/>
      <c r="Q1062" s="243"/>
      <c r="R1062" s="243"/>
      <c r="S1062" s="243"/>
      <c r="T1062" s="243"/>
      <c r="U1062" s="243"/>
      <c r="V1062" s="243"/>
      <c r="W1062" s="243"/>
    </row>
    <row r="1063" spans="11:23" x14ac:dyDescent="0.25">
      <c r="K1063" s="243"/>
      <c r="L1063" s="243"/>
      <c r="M1063" s="243"/>
      <c r="N1063" s="243"/>
      <c r="O1063" s="243"/>
      <c r="P1063" s="243"/>
      <c r="Q1063" s="243"/>
      <c r="R1063" s="243"/>
      <c r="S1063" s="243"/>
      <c r="T1063" s="243"/>
      <c r="U1063" s="243"/>
      <c r="V1063" s="243"/>
      <c r="W1063" s="243"/>
    </row>
    <row r="1064" spans="11:23" x14ac:dyDescent="0.25">
      <c r="K1064" s="243"/>
      <c r="L1064" s="243"/>
      <c r="M1064" s="243"/>
      <c r="N1064" s="243"/>
      <c r="O1064" s="243"/>
      <c r="P1064" s="243"/>
      <c r="Q1064" s="243"/>
      <c r="R1064" s="243"/>
      <c r="S1064" s="243"/>
      <c r="T1064" s="243"/>
      <c r="U1064" s="243"/>
      <c r="V1064" s="243"/>
      <c r="W1064" s="243"/>
    </row>
    <row r="1065" spans="11:23" x14ac:dyDescent="0.25">
      <c r="K1065" s="243"/>
      <c r="L1065" s="243"/>
      <c r="M1065" s="243"/>
      <c r="N1065" s="243"/>
      <c r="O1065" s="243"/>
      <c r="P1065" s="243"/>
      <c r="Q1065" s="243"/>
      <c r="R1065" s="243"/>
      <c r="S1065" s="243"/>
      <c r="T1065" s="243"/>
      <c r="U1065" s="243"/>
      <c r="V1065" s="243"/>
      <c r="W1065" s="243"/>
    </row>
    <row r="1066" spans="11:23" x14ac:dyDescent="0.25">
      <c r="K1066" s="243"/>
      <c r="L1066" s="243"/>
      <c r="M1066" s="243"/>
      <c r="N1066" s="243"/>
      <c r="O1066" s="243"/>
      <c r="P1066" s="243"/>
      <c r="Q1066" s="243"/>
      <c r="R1066" s="243"/>
      <c r="S1066" s="243"/>
      <c r="T1066" s="243"/>
      <c r="U1066" s="243"/>
      <c r="V1066" s="243"/>
      <c r="W1066" s="243"/>
    </row>
    <row r="1067" spans="11:23" x14ac:dyDescent="0.25">
      <c r="K1067" s="243"/>
      <c r="L1067" s="243"/>
      <c r="M1067" s="243"/>
      <c r="N1067" s="243"/>
      <c r="O1067" s="243"/>
      <c r="P1067" s="243"/>
      <c r="Q1067" s="243"/>
      <c r="R1067" s="243"/>
      <c r="S1067" s="243"/>
      <c r="T1067" s="243"/>
      <c r="U1067" s="243"/>
      <c r="V1067" s="243"/>
      <c r="W1067" s="243"/>
    </row>
    <row r="1068" spans="11:23" x14ac:dyDescent="0.25">
      <c r="K1068" s="243"/>
      <c r="L1068" s="243"/>
      <c r="M1068" s="243"/>
      <c r="N1068" s="243"/>
      <c r="O1068" s="243"/>
      <c r="P1068" s="243"/>
      <c r="Q1068" s="243"/>
      <c r="R1068" s="243"/>
      <c r="S1068" s="243"/>
      <c r="T1068" s="243"/>
      <c r="U1068" s="243"/>
      <c r="V1068" s="243"/>
      <c r="W1068" s="243"/>
    </row>
    <row r="1069" spans="11:23" x14ac:dyDescent="0.25">
      <c r="K1069" s="243"/>
      <c r="L1069" s="243"/>
      <c r="M1069" s="243"/>
      <c r="N1069" s="243"/>
      <c r="O1069" s="243"/>
      <c r="P1069" s="243"/>
      <c r="Q1069" s="243"/>
      <c r="R1069" s="243"/>
      <c r="S1069" s="243"/>
      <c r="T1069" s="243"/>
      <c r="U1069" s="243"/>
      <c r="V1069" s="243"/>
      <c r="W1069" s="243"/>
    </row>
    <row r="1070" spans="11:23" x14ac:dyDescent="0.25">
      <c r="K1070" s="243"/>
      <c r="L1070" s="243"/>
      <c r="M1070" s="243"/>
      <c r="N1070" s="243"/>
      <c r="O1070" s="243"/>
      <c r="P1070" s="243"/>
      <c r="Q1070" s="243"/>
      <c r="R1070" s="243"/>
      <c r="S1070" s="243"/>
      <c r="T1070" s="243"/>
      <c r="U1070" s="243"/>
      <c r="V1070" s="243"/>
      <c r="W1070" s="243"/>
    </row>
    <row r="1071" spans="11:23" x14ac:dyDescent="0.25">
      <c r="K1071" s="243"/>
      <c r="L1071" s="243"/>
      <c r="M1071" s="243"/>
      <c r="N1071" s="243"/>
      <c r="O1071" s="243"/>
      <c r="P1071" s="243"/>
      <c r="Q1071" s="243"/>
      <c r="R1071" s="243"/>
      <c r="S1071" s="243"/>
      <c r="T1071" s="243"/>
      <c r="U1071" s="243"/>
      <c r="V1071" s="243"/>
      <c r="W1071" s="243"/>
    </row>
    <row r="1072" spans="11:23" x14ac:dyDescent="0.25">
      <c r="K1072" s="243"/>
      <c r="L1072" s="243"/>
      <c r="M1072" s="243"/>
      <c r="N1072" s="243"/>
      <c r="O1072" s="243"/>
      <c r="P1072" s="243"/>
      <c r="Q1072" s="243"/>
      <c r="R1072" s="243"/>
      <c r="S1072" s="243"/>
      <c r="T1072" s="243"/>
      <c r="U1072" s="243"/>
      <c r="V1072" s="243"/>
      <c r="W1072" s="243"/>
    </row>
    <row r="1073" spans="11:23" x14ac:dyDescent="0.25">
      <c r="K1073" s="243"/>
      <c r="L1073" s="243"/>
      <c r="M1073" s="243"/>
      <c r="N1073" s="243"/>
      <c r="O1073" s="243"/>
      <c r="P1073" s="243"/>
      <c r="Q1073" s="243"/>
      <c r="R1073" s="243"/>
      <c r="S1073" s="243"/>
      <c r="T1073" s="243"/>
      <c r="U1073" s="243"/>
      <c r="V1073" s="243"/>
      <c r="W1073" s="243"/>
    </row>
    <row r="1074" spans="11:23" x14ac:dyDescent="0.25">
      <c r="K1074" s="243"/>
      <c r="L1074" s="243"/>
      <c r="M1074" s="243"/>
      <c r="N1074" s="243"/>
      <c r="O1074" s="243"/>
      <c r="P1074" s="243"/>
      <c r="Q1074" s="243"/>
      <c r="R1074" s="243"/>
      <c r="S1074" s="243"/>
      <c r="T1074" s="243"/>
      <c r="U1074" s="243"/>
      <c r="V1074" s="243"/>
      <c r="W1074" s="243"/>
    </row>
    <row r="1075" spans="11:23" x14ac:dyDescent="0.25">
      <c r="K1075" s="243"/>
      <c r="L1075" s="243"/>
      <c r="M1075" s="243"/>
      <c r="N1075" s="243"/>
      <c r="O1075" s="243"/>
      <c r="P1075" s="243"/>
      <c r="Q1075" s="243"/>
      <c r="R1075" s="243"/>
      <c r="S1075" s="243"/>
      <c r="T1075" s="243"/>
      <c r="U1075" s="243"/>
      <c r="V1075" s="243"/>
      <c r="W1075" s="243"/>
    </row>
    <row r="1076" spans="11:23" x14ac:dyDescent="0.25">
      <c r="K1076" s="243"/>
      <c r="L1076" s="243"/>
      <c r="M1076" s="243"/>
      <c r="N1076" s="243"/>
      <c r="O1076" s="243"/>
      <c r="P1076" s="243"/>
      <c r="Q1076" s="243"/>
      <c r="R1076" s="243"/>
      <c r="S1076" s="243"/>
      <c r="T1076" s="243"/>
      <c r="U1076" s="243"/>
      <c r="V1076" s="243"/>
      <c r="W1076" s="243"/>
    </row>
    <row r="1077" spans="11:23" x14ac:dyDescent="0.25">
      <c r="K1077" s="243"/>
      <c r="L1077" s="243"/>
      <c r="M1077" s="243"/>
      <c r="N1077" s="243"/>
      <c r="O1077" s="243"/>
      <c r="P1077" s="243"/>
      <c r="Q1077" s="243"/>
      <c r="R1077" s="243"/>
      <c r="S1077" s="243"/>
      <c r="T1077" s="243"/>
      <c r="U1077" s="243"/>
      <c r="V1077" s="243"/>
      <c r="W1077" s="243"/>
    </row>
    <row r="1078" spans="11:23" x14ac:dyDescent="0.25">
      <c r="K1078" s="243"/>
      <c r="L1078" s="243"/>
      <c r="M1078" s="243"/>
      <c r="N1078" s="243"/>
      <c r="O1078" s="243"/>
      <c r="P1078" s="243"/>
      <c r="Q1078" s="243"/>
      <c r="R1078" s="243"/>
      <c r="S1078" s="243"/>
      <c r="T1078" s="243"/>
      <c r="U1078" s="243"/>
      <c r="V1078" s="243"/>
      <c r="W1078" s="243"/>
    </row>
    <row r="1079" spans="11:23" x14ac:dyDescent="0.25">
      <c r="K1079" s="243"/>
      <c r="L1079" s="243"/>
      <c r="M1079" s="243"/>
      <c r="N1079" s="243"/>
      <c r="O1079" s="243"/>
      <c r="P1079" s="243"/>
      <c r="Q1079" s="243"/>
      <c r="R1079" s="243"/>
      <c r="S1079" s="243"/>
      <c r="T1079" s="243"/>
      <c r="U1079" s="243"/>
      <c r="V1079" s="243"/>
      <c r="W1079" s="243"/>
    </row>
    <row r="1080" spans="11:23" x14ac:dyDescent="0.25">
      <c r="K1080" s="255" t="s">
        <v>242</v>
      </c>
      <c r="L1080" s="255" t="s">
        <v>242</v>
      </c>
      <c r="M1080" s="255" t="s">
        <v>242</v>
      </c>
      <c r="N1080" s="255" t="s">
        <v>242</v>
      </c>
      <c r="O1080" s="255" t="s">
        <v>242</v>
      </c>
      <c r="P1080" s="255" t="s">
        <v>242</v>
      </c>
      <c r="Q1080" s="255" t="s">
        <v>242</v>
      </c>
      <c r="R1080" s="255" t="s">
        <v>242</v>
      </c>
      <c r="S1080" s="255" t="s">
        <v>242</v>
      </c>
      <c r="T1080" s="255" t="s">
        <v>242</v>
      </c>
      <c r="U1080" s="255" t="s">
        <v>242</v>
      </c>
      <c r="V1080" s="255" t="s">
        <v>242</v>
      </c>
      <c r="W1080" s="255" t="s">
        <v>242</v>
      </c>
    </row>
    <row r="1081" spans="11:23" x14ac:dyDescent="0.25">
      <c r="K1081" s="243"/>
      <c r="L1081" s="243"/>
      <c r="M1081" s="243"/>
      <c r="N1081" s="243"/>
      <c r="O1081" s="243"/>
      <c r="P1081" s="243"/>
      <c r="Q1081" s="243"/>
      <c r="R1081" s="243"/>
      <c r="S1081" s="243"/>
      <c r="T1081" s="243"/>
      <c r="U1081" s="243"/>
      <c r="V1081" s="243"/>
      <c r="W1081" s="243"/>
    </row>
    <row r="1082" spans="11:23" x14ac:dyDescent="0.25">
      <c r="K1082" s="243"/>
      <c r="L1082" s="243"/>
      <c r="M1082" s="243"/>
      <c r="N1082" s="243"/>
      <c r="O1082" s="243"/>
      <c r="P1082" s="243"/>
      <c r="Q1082" s="243"/>
      <c r="R1082" s="243"/>
      <c r="S1082" s="243"/>
      <c r="T1082" s="243"/>
      <c r="U1082" s="243"/>
      <c r="V1082" s="243"/>
      <c r="W1082" s="243"/>
    </row>
    <row r="1083" spans="11:23" x14ac:dyDescent="0.25">
      <c r="K1083" s="243"/>
      <c r="L1083" s="243"/>
      <c r="M1083" s="243"/>
      <c r="N1083" s="243"/>
      <c r="O1083" s="243"/>
      <c r="P1083" s="243"/>
      <c r="Q1083" s="243"/>
      <c r="R1083" s="243"/>
      <c r="S1083" s="243"/>
      <c r="T1083" s="243"/>
      <c r="U1083" s="243"/>
      <c r="V1083" s="243"/>
      <c r="W1083" s="243"/>
    </row>
    <row r="1084" spans="11:23" x14ac:dyDescent="0.25">
      <c r="K1084" s="243"/>
      <c r="L1084" s="243"/>
      <c r="M1084" s="243"/>
      <c r="N1084" s="243"/>
      <c r="O1084" s="243"/>
      <c r="P1084" s="243"/>
      <c r="Q1084" s="243"/>
      <c r="R1084" s="243"/>
      <c r="S1084" s="243"/>
      <c r="T1084" s="243"/>
      <c r="U1084" s="243"/>
      <c r="V1084" s="243"/>
      <c r="W1084" s="243"/>
    </row>
    <row r="1085" spans="11:23" x14ac:dyDescent="0.25">
      <c r="K1085" s="243"/>
      <c r="L1085" s="243"/>
      <c r="M1085" s="243"/>
      <c r="N1085" s="243"/>
      <c r="O1085" s="243"/>
      <c r="P1085" s="243"/>
      <c r="Q1085" s="243"/>
      <c r="R1085" s="243"/>
      <c r="S1085" s="243"/>
      <c r="T1085" s="243"/>
      <c r="U1085" s="243"/>
      <c r="V1085" s="243"/>
      <c r="W1085" s="243"/>
    </row>
    <row r="1086" spans="11:23" x14ac:dyDescent="0.25">
      <c r="K1086" s="243"/>
      <c r="L1086" s="243"/>
      <c r="M1086" s="243"/>
      <c r="N1086" s="243"/>
      <c r="O1086" s="243"/>
      <c r="P1086" s="243"/>
      <c r="Q1086" s="243"/>
      <c r="R1086" s="243"/>
      <c r="S1086" s="243"/>
      <c r="T1086" s="243"/>
      <c r="U1086" s="243"/>
      <c r="V1086" s="243"/>
      <c r="W1086" s="243"/>
    </row>
    <row r="1087" spans="11:23" x14ac:dyDescent="0.25">
      <c r="K1087" s="243"/>
      <c r="L1087" s="243"/>
      <c r="M1087" s="243"/>
      <c r="N1087" s="243"/>
      <c r="O1087" s="243"/>
      <c r="P1087" s="243"/>
      <c r="Q1087" s="243"/>
      <c r="R1087" s="243"/>
      <c r="S1087" s="243"/>
      <c r="T1087" s="243"/>
      <c r="U1087" s="243"/>
      <c r="V1087" s="243"/>
      <c r="W1087" s="243"/>
    </row>
    <row r="1088" spans="11:23" x14ac:dyDescent="0.25">
      <c r="K1088" s="243"/>
      <c r="L1088" s="243"/>
      <c r="M1088" s="243"/>
      <c r="N1088" s="243"/>
      <c r="O1088" s="243"/>
      <c r="P1088" s="243"/>
      <c r="Q1088" s="243"/>
      <c r="R1088" s="243"/>
      <c r="S1088" s="243"/>
      <c r="T1088" s="243"/>
      <c r="U1088" s="243"/>
      <c r="V1088" s="243"/>
      <c r="W1088" s="243"/>
    </row>
    <row r="1089" spans="11:23" x14ac:dyDescent="0.25">
      <c r="K1089" s="243"/>
      <c r="L1089" s="243"/>
      <c r="M1089" s="243"/>
      <c r="N1089" s="243"/>
      <c r="O1089" s="243"/>
      <c r="P1089" s="243"/>
      <c r="Q1089" s="243"/>
      <c r="R1089" s="243"/>
      <c r="S1089" s="243"/>
      <c r="T1089" s="243"/>
      <c r="U1089" s="243"/>
      <c r="V1089" s="243"/>
      <c r="W1089" s="243"/>
    </row>
    <row r="1090" spans="11:23" x14ac:dyDescent="0.25">
      <c r="K1090" s="243"/>
      <c r="L1090" s="243"/>
      <c r="M1090" s="243"/>
      <c r="N1090" s="243"/>
      <c r="O1090" s="243"/>
      <c r="P1090" s="243"/>
      <c r="Q1090" s="243"/>
      <c r="R1090" s="243"/>
      <c r="S1090" s="243"/>
      <c r="T1090" s="243"/>
      <c r="U1090" s="243"/>
      <c r="V1090" s="243"/>
      <c r="W1090" s="243"/>
    </row>
    <row r="1091" spans="11:23" x14ac:dyDescent="0.25">
      <c r="K1091" s="243"/>
      <c r="L1091" s="243"/>
      <c r="M1091" s="243"/>
      <c r="N1091" s="243"/>
      <c r="O1091" s="243"/>
      <c r="P1091" s="243"/>
      <c r="Q1091" s="243"/>
      <c r="R1091" s="243"/>
      <c r="S1091" s="243"/>
      <c r="T1091" s="243"/>
      <c r="U1091" s="243"/>
      <c r="V1091" s="243"/>
      <c r="W1091" s="243"/>
    </row>
    <row r="1092" spans="11:23" x14ac:dyDescent="0.25">
      <c r="K1092" s="243"/>
      <c r="L1092" s="243"/>
      <c r="M1092" s="243"/>
      <c r="N1092" s="243"/>
      <c r="O1092" s="243"/>
      <c r="P1092" s="243"/>
      <c r="Q1092" s="243"/>
      <c r="R1092" s="243"/>
      <c r="S1092" s="243"/>
      <c r="T1092" s="243"/>
      <c r="U1092" s="243"/>
      <c r="V1092" s="243"/>
      <c r="W1092" s="243"/>
    </row>
    <row r="1093" spans="11:23" x14ac:dyDescent="0.25">
      <c r="K1093" s="243"/>
      <c r="L1093" s="243"/>
      <c r="M1093" s="243"/>
      <c r="N1093" s="243"/>
      <c r="O1093" s="243"/>
      <c r="P1093" s="243"/>
      <c r="Q1093" s="243"/>
      <c r="R1093" s="243"/>
      <c r="S1093" s="243"/>
      <c r="T1093" s="243"/>
      <c r="U1093" s="243"/>
      <c r="V1093" s="243"/>
      <c r="W1093" s="243"/>
    </row>
    <row r="1094" spans="11:23" x14ac:dyDescent="0.25">
      <c r="K1094" s="243"/>
      <c r="L1094" s="243"/>
      <c r="M1094" s="243"/>
      <c r="N1094" s="243"/>
      <c r="O1094" s="243"/>
      <c r="P1094" s="243"/>
      <c r="Q1094" s="243"/>
      <c r="R1094" s="243"/>
      <c r="S1094" s="243"/>
      <c r="T1094" s="243"/>
      <c r="U1094" s="243"/>
      <c r="V1094" s="243"/>
      <c r="W1094" s="243"/>
    </row>
    <row r="1095" spans="11:23" x14ac:dyDescent="0.25">
      <c r="K1095" s="243"/>
      <c r="L1095" s="243"/>
      <c r="M1095" s="243"/>
      <c r="N1095" s="243"/>
      <c r="O1095" s="243"/>
      <c r="P1095" s="243"/>
      <c r="Q1095" s="243"/>
      <c r="R1095" s="243"/>
      <c r="S1095" s="243"/>
      <c r="T1095" s="243"/>
      <c r="U1095" s="243"/>
      <c r="V1095" s="243"/>
      <c r="W1095" s="243"/>
    </row>
    <row r="1096" spans="11:23" x14ac:dyDescent="0.25">
      <c r="K1096" s="243"/>
      <c r="L1096" s="243"/>
      <c r="M1096" s="243"/>
      <c r="N1096" s="243"/>
      <c r="O1096" s="243"/>
      <c r="P1096" s="243"/>
      <c r="Q1096" s="243"/>
      <c r="R1096" s="243"/>
      <c r="S1096" s="243"/>
      <c r="T1096" s="243"/>
      <c r="U1096" s="243"/>
      <c r="V1096" s="243"/>
      <c r="W1096" s="243"/>
    </row>
    <row r="1097" spans="11:23" x14ac:dyDescent="0.25">
      <c r="K1097" s="243"/>
      <c r="L1097" s="243"/>
      <c r="M1097" s="243"/>
      <c r="N1097" s="243"/>
      <c r="O1097" s="243"/>
      <c r="P1097" s="243"/>
      <c r="Q1097" s="243"/>
      <c r="R1097" s="243"/>
      <c r="S1097" s="243"/>
      <c r="T1097" s="243"/>
      <c r="U1097" s="243"/>
      <c r="V1097" s="243"/>
      <c r="W1097" s="243"/>
    </row>
    <row r="1098" spans="11:23" x14ac:dyDescent="0.25">
      <c r="K1098" s="243"/>
      <c r="L1098" s="243"/>
      <c r="M1098" s="243"/>
      <c r="N1098" s="243"/>
      <c r="O1098" s="243"/>
      <c r="P1098" s="243"/>
      <c r="Q1098" s="243"/>
      <c r="R1098" s="243"/>
      <c r="S1098" s="243"/>
      <c r="T1098" s="243"/>
      <c r="U1098" s="243"/>
      <c r="V1098" s="243"/>
      <c r="W1098" s="243"/>
    </row>
    <row r="1099" spans="11:23" x14ac:dyDescent="0.25">
      <c r="K1099" s="243"/>
      <c r="L1099" s="243"/>
      <c r="M1099" s="243"/>
      <c r="N1099" s="243"/>
      <c r="O1099" s="243"/>
      <c r="P1099" s="243"/>
      <c r="Q1099" s="243"/>
      <c r="R1099" s="243"/>
      <c r="S1099" s="243"/>
      <c r="T1099" s="243"/>
      <c r="U1099" s="243"/>
      <c r="V1099" s="243"/>
      <c r="W1099" s="243"/>
    </row>
    <row r="1100" spans="11:23" x14ac:dyDescent="0.25">
      <c r="K1100" s="243"/>
      <c r="L1100" s="243"/>
      <c r="M1100" s="243"/>
      <c r="N1100" s="243"/>
      <c r="O1100" s="243"/>
      <c r="P1100" s="243"/>
      <c r="Q1100" s="243"/>
      <c r="R1100" s="243"/>
      <c r="S1100" s="243"/>
      <c r="T1100" s="243"/>
      <c r="U1100" s="243"/>
      <c r="V1100" s="243"/>
      <c r="W1100" s="243"/>
    </row>
    <row r="1101" spans="11:23" x14ac:dyDescent="0.25">
      <c r="K1101" s="243"/>
      <c r="L1101" s="243"/>
      <c r="M1101" s="243"/>
      <c r="N1101" s="243"/>
      <c r="O1101" s="243"/>
      <c r="P1101" s="243"/>
      <c r="Q1101" s="243"/>
      <c r="R1101" s="243"/>
      <c r="S1101" s="243"/>
      <c r="T1101" s="243"/>
      <c r="U1101" s="243"/>
      <c r="V1101" s="243"/>
      <c r="W1101" s="243"/>
    </row>
    <row r="1102" spans="11:23" x14ac:dyDescent="0.25">
      <c r="K1102" s="243"/>
      <c r="L1102" s="243"/>
      <c r="M1102" s="243"/>
      <c r="N1102" s="243"/>
      <c r="O1102" s="243"/>
      <c r="P1102" s="243"/>
      <c r="Q1102" s="243"/>
      <c r="R1102" s="243"/>
      <c r="S1102" s="243"/>
      <c r="T1102" s="243"/>
      <c r="U1102" s="243"/>
      <c r="V1102" s="243"/>
      <c r="W1102" s="243"/>
    </row>
    <row r="1103" spans="11:23" x14ac:dyDescent="0.25">
      <c r="K1103" s="243"/>
      <c r="L1103" s="243"/>
      <c r="M1103" s="243"/>
      <c r="N1103" s="243"/>
      <c r="O1103" s="243"/>
      <c r="P1103" s="243"/>
      <c r="Q1103" s="243"/>
      <c r="R1103" s="243"/>
      <c r="S1103" s="243"/>
      <c r="T1103" s="243"/>
      <c r="U1103" s="243"/>
      <c r="V1103" s="243"/>
      <c r="W1103" s="243"/>
    </row>
    <row r="1104" spans="11:23" x14ac:dyDescent="0.25">
      <c r="K1104" s="243"/>
      <c r="L1104" s="243"/>
      <c r="M1104" s="243"/>
      <c r="N1104" s="243"/>
      <c r="O1104" s="243"/>
      <c r="P1104" s="243"/>
      <c r="Q1104" s="243"/>
      <c r="R1104" s="243"/>
      <c r="S1104" s="243"/>
      <c r="T1104" s="243"/>
      <c r="U1104" s="243"/>
      <c r="V1104" s="243"/>
      <c r="W1104" s="243"/>
    </row>
    <row r="1105" spans="11:23" x14ac:dyDescent="0.25">
      <c r="K1105" s="243"/>
      <c r="L1105" s="243"/>
      <c r="M1105" s="243"/>
      <c r="N1105" s="243"/>
      <c r="O1105" s="243"/>
      <c r="P1105" s="243"/>
      <c r="Q1105" s="243"/>
      <c r="R1105" s="243"/>
      <c r="S1105" s="243"/>
      <c r="T1105" s="243"/>
      <c r="U1105" s="243"/>
      <c r="V1105" s="243"/>
      <c r="W1105" s="243"/>
    </row>
    <row r="1106" spans="11:23" x14ac:dyDescent="0.25">
      <c r="K1106" s="243"/>
      <c r="L1106" s="243"/>
      <c r="M1106" s="243"/>
      <c r="N1106" s="243"/>
      <c r="O1106" s="243"/>
      <c r="P1106" s="243"/>
      <c r="Q1106" s="243"/>
      <c r="R1106" s="243"/>
      <c r="S1106" s="243"/>
      <c r="T1106" s="243"/>
      <c r="U1106" s="243"/>
      <c r="V1106" s="243"/>
      <c r="W1106" s="243"/>
    </row>
    <row r="1107" spans="11:23" x14ac:dyDescent="0.25">
      <c r="K1107" s="243"/>
      <c r="L1107" s="243"/>
      <c r="M1107" s="243"/>
      <c r="N1107" s="243"/>
      <c r="O1107" s="243"/>
      <c r="P1107" s="243"/>
      <c r="Q1107" s="243"/>
      <c r="R1107" s="243"/>
      <c r="S1107" s="243"/>
      <c r="T1107" s="243"/>
      <c r="U1107" s="243"/>
      <c r="V1107" s="243"/>
      <c r="W1107" s="243"/>
    </row>
    <row r="1108" spans="11:23" x14ac:dyDescent="0.25">
      <c r="K1108" s="243"/>
      <c r="L1108" s="243"/>
      <c r="M1108" s="243"/>
      <c r="N1108" s="243"/>
      <c r="O1108" s="243"/>
      <c r="P1108" s="243"/>
      <c r="Q1108" s="243"/>
      <c r="R1108" s="243"/>
      <c r="S1108" s="243"/>
      <c r="T1108" s="243"/>
      <c r="U1108" s="243"/>
      <c r="V1108" s="243"/>
      <c r="W1108" s="243"/>
    </row>
    <row r="1109" spans="11:23" x14ac:dyDescent="0.25">
      <c r="K1109" s="243"/>
      <c r="L1109" s="243"/>
      <c r="M1109" s="243"/>
      <c r="N1109" s="243"/>
      <c r="O1109" s="243"/>
      <c r="P1109" s="243"/>
      <c r="Q1109" s="243"/>
      <c r="R1109" s="243"/>
      <c r="S1109" s="243"/>
      <c r="T1109" s="243"/>
      <c r="U1109" s="243"/>
      <c r="V1109" s="243"/>
      <c r="W1109" s="243"/>
    </row>
    <row r="1110" spans="11:23" x14ac:dyDescent="0.25">
      <c r="K1110" s="243"/>
      <c r="L1110" s="243"/>
      <c r="M1110" s="243"/>
      <c r="N1110" s="243"/>
      <c r="O1110" s="243"/>
      <c r="P1110" s="243"/>
      <c r="Q1110" s="243"/>
      <c r="R1110" s="243"/>
      <c r="S1110" s="243"/>
      <c r="T1110" s="243"/>
      <c r="U1110" s="243"/>
      <c r="V1110" s="243"/>
      <c r="W1110" s="243"/>
    </row>
    <row r="1111" spans="11:23" x14ac:dyDescent="0.25">
      <c r="K1111" s="243"/>
      <c r="L1111" s="243"/>
      <c r="M1111" s="243"/>
      <c r="N1111" s="243"/>
      <c r="O1111" s="243"/>
      <c r="P1111" s="243"/>
      <c r="Q1111" s="243"/>
      <c r="R1111" s="243"/>
      <c r="S1111" s="243"/>
      <c r="T1111" s="243"/>
      <c r="U1111" s="243"/>
      <c r="V1111" s="243"/>
      <c r="W1111" s="243"/>
    </row>
    <row r="1112" spans="11:23" x14ac:dyDescent="0.25">
      <c r="K1112" s="243"/>
      <c r="L1112" s="243"/>
      <c r="M1112" s="243"/>
      <c r="N1112" s="243"/>
      <c r="O1112" s="243"/>
      <c r="P1112" s="243"/>
      <c r="Q1112" s="243"/>
      <c r="R1112" s="243"/>
      <c r="S1112" s="243"/>
      <c r="T1112" s="243"/>
      <c r="U1112" s="243"/>
      <c r="V1112" s="243"/>
      <c r="W1112" s="243"/>
    </row>
    <row r="1113" spans="11:23" x14ac:dyDescent="0.25">
      <c r="K1113" s="243"/>
      <c r="L1113" s="243"/>
      <c r="M1113" s="243"/>
      <c r="N1113" s="243"/>
      <c r="O1113" s="243"/>
      <c r="P1113" s="243"/>
      <c r="Q1113" s="243"/>
      <c r="R1113" s="243"/>
      <c r="S1113" s="243"/>
      <c r="T1113" s="243"/>
      <c r="U1113" s="243"/>
      <c r="V1113" s="243"/>
      <c r="W1113" s="243"/>
    </row>
    <row r="1114" spans="11:23" x14ac:dyDescent="0.25">
      <c r="K1114" s="243"/>
      <c r="L1114" s="243"/>
      <c r="M1114" s="243"/>
      <c r="N1114" s="243"/>
      <c r="O1114" s="243"/>
      <c r="P1114" s="243"/>
      <c r="Q1114" s="243"/>
      <c r="R1114" s="243"/>
      <c r="S1114" s="243"/>
      <c r="T1114" s="243"/>
      <c r="U1114" s="243"/>
      <c r="V1114" s="243"/>
      <c r="W1114" s="243"/>
    </row>
    <row r="1115" spans="11:23" x14ac:dyDescent="0.25">
      <c r="K1115" s="243"/>
      <c r="L1115" s="243"/>
      <c r="M1115" s="243"/>
      <c r="N1115" s="243"/>
      <c r="O1115" s="243"/>
      <c r="P1115" s="243"/>
      <c r="Q1115" s="243"/>
      <c r="R1115" s="243"/>
      <c r="S1115" s="243"/>
      <c r="T1115" s="243"/>
      <c r="U1115" s="243"/>
      <c r="V1115" s="243"/>
      <c r="W1115" s="243"/>
    </row>
    <row r="1116" spans="11:23" x14ac:dyDescent="0.25">
      <c r="K1116" s="243"/>
      <c r="L1116" s="243"/>
      <c r="M1116" s="243"/>
      <c r="N1116" s="243"/>
      <c r="O1116" s="243"/>
      <c r="P1116" s="243"/>
      <c r="Q1116" s="243"/>
      <c r="R1116" s="243"/>
      <c r="S1116" s="243"/>
      <c r="T1116" s="243"/>
      <c r="U1116" s="243"/>
      <c r="V1116" s="243"/>
      <c r="W1116" s="243"/>
    </row>
    <row r="1117" spans="11:23" x14ac:dyDescent="0.25">
      <c r="K1117" s="243"/>
      <c r="L1117" s="243"/>
      <c r="M1117" s="243"/>
      <c r="N1117" s="243"/>
      <c r="O1117" s="243"/>
      <c r="P1117" s="243"/>
      <c r="Q1117" s="243"/>
      <c r="R1117" s="243"/>
      <c r="S1117" s="243"/>
      <c r="T1117" s="243"/>
      <c r="U1117" s="243"/>
      <c r="V1117" s="243"/>
      <c r="W1117" s="243"/>
    </row>
    <row r="1118" spans="11:23" x14ac:dyDescent="0.25">
      <c r="K1118" s="243"/>
      <c r="L1118" s="243"/>
      <c r="M1118" s="243"/>
      <c r="N1118" s="243"/>
      <c r="O1118" s="243"/>
      <c r="P1118" s="243"/>
      <c r="Q1118" s="243"/>
      <c r="R1118" s="243"/>
      <c r="S1118" s="243"/>
      <c r="T1118" s="243"/>
      <c r="U1118" s="243"/>
      <c r="V1118" s="243"/>
      <c r="W1118" s="243"/>
    </row>
    <row r="1119" spans="11:23" x14ac:dyDescent="0.25">
      <c r="K1119" s="243"/>
      <c r="L1119" s="243"/>
      <c r="M1119" s="243"/>
      <c r="N1119" s="243"/>
      <c r="O1119" s="243"/>
      <c r="P1119" s="243"/>
      <c r="Q1119" s="243"/>
      <c r="R1119" s="243"/>
      <c r="S1119" s="243"/>
      <c r="T1119" s="243"/>
      <c r="U1119" s="243"/>
      <c r="V1119" s="243"/>
      <c r="W1119" s="243"/>
    </row>
    <row r="1120" spans="11:23" x14ac:dyDescent="0.25">
      <c r="K1120" s="243"/>
      <c r="L1120" s="243"/>
      <c r="M1120" s="243"/>
      <c r="N1120" s="243"/>
      <c r="O1120" s="243"/>
      <c r="P1120" s="243"/>
      <c r="Q1120" s="243"/>
      <c r="R1120" s="243"/>
      <c r="S1120" s="243"/>
      <c r="T1120" s="243"/>
      <c r="U1120" s="243"/>
      <c r="V1120" s="243"/>
      <c r="W1120" s="243"/>
    </row>
    <row r="1121" spans="11:23" x14ac:dyDescent="0.25">
      <c r="K1121" s="243"/>
      <c r="L1121" s="243"/>
      <c r="M1121" s="243"/>
      <c r="N1121" s="243"/>
      <c r="O1121" s="243"/>
      <c r="P1121" s="243"/>
      <c r="Q1121" s="243"/>
      <c r="R1121" s="243"/>
      <c r="S1121" s="243"/>
      <c r="T1121" s="243"/>
      <c r="U1121" s="243"/>
      <c r="V1121" s="243"/>
      <c r="W1121" s="243"/>
    </row>
    <row r="1122" spans="11:23" x14ac:dyDescent="0.25">
      <c r="K1122" s="243"/>
      <c r="L1122" s="243"/>
      <c r="M1122" s="243"/>
      <c r="N1122" s="243"/>
      <c r="O1122" s="243"/>
      <c r="P1122" s="243"/>
      <c r="Q1122" s="243"/>
      <c r="R1122" s="243"/>
      <c r="S1122" s="243"/>
      <c r="T1122" s="243"/>
      <c r="U1122" s="243"/>
      <c r="V1122" s="243"/>
      <c r="W1122" s="243"/>
    </row>
    <row r="1123" spans="11:23" x14ac:dyDescent="0.25">
      <c r="K1123" s="243"/>
      <c r="L1123" s="243"/>
      <c r="M1123" s="243"/>
      <c r="N1123" s="243"/>
      <c r="O1123" s="243"/>
      <c r="P1123" s="243"/>
      <c r="Q1123" s="243"/>
      <c r="R1123" s="243"/>
      <c r="S1123" s="243"/>
      <c r="T1123" s="243"/>
      <c r="U1123" s="243"/>
      <c r="V1123" s="243"/>
      <c r="W1123" s="243"/>
    </row>
    <row r="1124" spans="11:23" x14ac:dyDescent="0.25">
      <c r="K1124" s="243"/>
      <c r="L1124" s="243"/>
      <c r="M1124" s="243"/>
      <c r="N1124" s="243"/>
      <c r="O1124" s="243"/>
      <c r="P1124" s="243"/>
      <c r="Q1124" s="243"/>
      <c r="R1124" s="243"/>
      <c r="S1124" s="243"/>
      <c r="T1124" s="243"/>
      <c r="U1124" s="243"/>
      <c r="V1124" s="243"/>
      <c r="W1124" s="243"/>
    </row>
    <row r="1125" spans="11:23" x14ac:dyDescent="0.25">
      <c r="K1125" s="243"/>
      <c r="L1125" s="243"/>
      <c r="M1125" s="243"/>
      <c r="N1125" s="243"/>
      <c r="O1125" s="243"/>
      <c r="P1125" s="243"/>
      <c r="Q1125" s="243"/>
      <c r="R1125" s="243"/>
      <c r="S1125" s="243"/>
      <c r="T1125" s="243"/>
      <c r="U1125" s="243"/>
      <c r="V1125" s="243"/>
      <c r="W1125" s="243"/>
    </row>
    <row r="1126" spans="11:23" x14ac:dyDescent="0.25">
      <c r="K1126" s="243"/>
      <c r="L1126" s="243"/>
      <c r="M1126" s="243"/>
      <c r="N1126" s="243"/>
      <c r="O1126" s="243"/>
      <c r="P1126" s="243"/>
      <c r="Q1126" s="243"/>
      <c r="R1126" s="243"/>
      <c r="S1126" s="243"/>
      <c r="T1126" s="243"/>
      <c r="U1126" s="243"/>
      <c r="V1126" s="243"/>
      <c r="W1126" s="243"/>
    </row>
    <row r="1127" spans="11:23" x14ac:dyDescent="0.25">
      <c r="K1127" s="243"/>
      <c r="L1127" s="243"/>
      <c r="M1127" s="243"/>
      <c r="N1127" s="243"/>
      <c r="O1127" s="243"/>
      <c r="P1127" s="243"/>
      <c r="Q1127" s="243"/>
      <c r="R1127" s="243"/>
      <c r="S1127" s="243"/>
      <c r="T1127" s="243"/>
      <c r="U1127" s="243"/>
      <c r="V1127" s="243"/>
      <c r="W1127" s="243"/>
    </row>
    <row r="1128" spans="11:23" x14ac:dyDescent="0.25">
      <c r="K1128" s="243"/>
      <c r="L1128" s="243"/>
      <c r="M1128" s="243"/>
      <c r="N1128" s="243"/>
      <c r="O1128" s="243"/>
      <c r="P1128" s="243"/>
      <c r="Q1128" s="243"/>
      <c r="R1128" s="243"/>
      <c r="S1128" s="243"/>
      <c r="T1128" s="243"/>
      <c r="U1128" s="243"/>
      <c r="V1128" s="243"/>
      <c r="W1128" s="243"/>
    </row>
    <row r="1129" spans="11:23" x14ac:dyDescent="0.25">
      <c r="K1129" s="243"/>
      <c r="L1129" s="243"/>
      <c r="M1129" s="243"/>
      <c r="N1129" s="243"/>
      <c r="O1129" s="243"/>
      <c r="P1129" s="243"/>
      <c r="Q1129" s="243"/>
      <c r="R1129" s="243"/>
      <c r="S1129" s="243"/>
      <c r="T1129" s="243"/>
      <c r="U1129" s="243"/>
      <c r="V1129" s="243"/>
      <c r="W1129" s="243"/>
    </row>
    <row r="1130" spans="11:23" x14ac:dyDescent="0.25">
      <c r="K1130" s="243"/>
      <c r="L1130" s="243"/>
      <c r="M1130" s="243"/>
      <c r="N1130" s="243"/>
      <c r="O1130" s="243"/>
      <c r="P1130" s="243"/>
      <c r="Q1130" s="243"/>
      <c r="R1130" s="243"/>
      <c r="S1130" s="243"/>
      <c r="T1130" s="243"/>
      <c r="U1130" s="243"/>
      <c r="V1130" s="243"/>
      <c r="W1130" s="243"/>
    </row>
    <row r="1131" spans="11:23" x14ac:dyDescent="0.25">
      <c r="K1131" s="243"/>
      <c r="L1131" s="243"/>
      <c r="M1131" s="243"/>
      <c r="N1131" s="243"/>
      <c r="O1131" s="243"/>
      <c r="P1131" s="243"/>
      <c r="Q1131" s="243"/>
      <c r="R1131" s="243"/>
      <c r="S1131" s="243"/>
      <c r="T1131" s="243"/>
      <c r="U1131" s="243"/>
      <c r="V1131" s="243"/>
      <c r="W1131" s="243"/>
    </row>
    <row r="1132" spans="11:23" x14ac:dyDescent="0.25">
      <c r="K1132" s="243"/>
      <c r="L1132" s="243"/>
      <c r="M1132" s="243"/>
      <c r="N1132" s="243"/>
      <c r="O1132" s="243"/>
      <c r="P1132" s="243"/>
      <c r="Q1132" s="243"/>
      <c r="R1132" s="243"/>
      <c r="S1132" s="243"/>
      <c r="T1132" s="243"/>
      <c r="U1132" s="243"/>
      <c r="V1132" s="243"/>
      <c r="W1132" s="243"/>
    </row>
    <row r="1133" spans="11:23" x14ac:dyDescent="0.25">
      <c r="K1133" s="243"/>
      <c r="L1133" s="243"/>
      <c r="M1133" s="243"/>
      <c r="N1133" s="243"/>
      <c r="O1133" s="243"/>
      <c r="P1133" s="243"/>
      <c r="Q1133" s="243"/>
      <c r="R1133" s="243"/>
      <c r="S1133" s="243"/>
      <c r="T1133" s="243"/>
      <c r="U1133" s="243"/>
      <c r="V1133" s="243"/>
      <c r="W1133" s="243"/>
    </row>
    <row r="1134" spans="11:23" x14ac:dyDescent="0.25">
      <c r="K1134" s="243"/>
      <c r="L1134" s="243"/>
      <c r="M1134" s="243"/>
      <c r="N1134" s="243"/>
      <c r="O1134" s="243"/>
      <c r="P1134" s="243"/>
      <c r="Q1134" s="243"/>
      <c r="R1134" s="243"/>
      <c r="S1134" s="243"/>
      <c r="T1134" s="243"/>
      <c r="U1134" s="243"/>
      <c r="V1134" s="243"/>
      <c r="W1134" s="243"/>
    </row>
    <row r="1135" spans="11:23" x14ac:dyDescent="0.25">
      <c r="K1135" s="243"/>
      <c r="L1135" s="243"/>
      <c r="M1135" s="243"/>
      <c r="N1135" s="243"/>
      <c r="O1135" s="243"/>
      <c r="P1135" s="243"/>
      <c r="Q1135" s="243"/>
      <c r="R1135" s="243"/>
      <c r="S1135" s="243"/>
      <c r="T1135" s="243"/>
      <c r="U1135" s="243"/>
      <c r="V1135" s="243"/>
      <c r="W1135" s="243"/>
    </row>
    <row r="1136" spans="11:23" x14ac:dyDescent="0.25">
      <c r="K1136" s="243"/>
      <c r="L1136" s="243"/>
      <c r="M1136" s="243"/>
      <c r="N1136" s="243"/>
      <c r="O1136" s="243"/>
      <c r="P1136" s="243"/>
      <c r="Q1136" s="243"/>
      <c r="R1136" s="243"/>
      <c r="S1136" s="243"/>
      <c r="T1136" s="243"/>
      <c r="U1136" s="243"/>
      <c r="V1136" s="243"/>
      <c r="W1136" s="243"/>
    </row>
    <row r="1137" spans="11:23" x14ac:dyDescent="0.25">
      <c r="K1137" s="243"/>
      <c r="L1137" s="243"/>
      <c r="M1137" s="243"/>
      <c r="N1137" s="243"/>
      <c r="O1137" s="243"/>
      <c r="P1137" s="243"/>
      <c r="Q1137" s="243"/>
      <c r="R1137" s="243"/>
      <c r="S1137" s="243"/>
      <c r="T1137" s="243"/>
      <c r="U1137" s="243"/>
      <c r="V1137" s="243"/>
      <c r="W1137" s="243"/>
    </row>
    <row r="1138" spans="11:23" x14ac:dyDescent="0.25">
      <c r="K1138" s="243"/>
      <c r="L1138" s="243"/>
      <c r="M1138" s="243"/>
      <c r="N1138" s="243"/>
      <c r="O1138" s="243"/>
      <c r="P1138" s="243"/>
      <c r="Q1138" s="243"/>
      <c r="R1138" s="243"/>
      <c r="S1138" s="243"/>
      <c r="T1138" s="243"/>
      <c r="U1138" s="243"/>
      <c r="V1138" s="243"/>
      <c r="W1138" s="243"/>
    </row>
    <row r="1139" spans="11:23" x14ac:dyDescent="0.25">
      <c r="K1139" s="243"/>
      <c r="L1139" s="243"/>
      <c r="M1139" s="243"/>
      <c r="N1139" s="243"/>
      <c r="O1139" s="243"/>
      <c r="P1139" s="243"/>
      <c r="Q1139" s="243"/>
      <c r="R1139" s="243"/>
      <c r="S1139" s="243"/>
      <c r="T1139" s="243"/>
      <c r="U1139" s="243"/>
      <c r="V1139" s="243"/>
      <c r="W1139" s="243"/>
    </row>
    <row r="1140" spans="11:23" x14ac:dyDescent="0.25">
      <c r="K1140" s="255" t="s">
        <v>242</v>
      </c>
      <c r="L1140" s="255" t="s">
        <v>242</v>
      </c>
      <c r="M1140" s="255" t="s">
        <v>242</v>
      </c>
      <c r="N1140" s="255" t="s">
        <v>242</v>
      </c>
      <c r="O1140" s="255" t="s">
        <v>242</v>
      </c>
      <c r="P1140" s="255" t="s">
        <v>242</v>
      </c>
      <c r="Q1140" s="255" t="s">
        <v>242</v>
      </c>
      <c r="R1140" s="255" t="s">
        <v>242</v>
      </c>
      <c r="S1140" s="255" t="s">
        <v>242</v>
      </c>
      <c r="T1140" s="255" t="s">
        <v>242</v>
      </c>
      <c r="U1140" s="255" t="s">
        <v>242</v>
      </c>
      <c r="V1140" s="255" t="s">
        <v>242</v>
      </c>
      <c r="W1140" s="255" t="s">
        <v>242</v>
      </c>
    </row>
    <row r="1141" spans="11:23" x14ac:dyDescent="0.25">
      <c r="K1141" s="243"/>
      <c r="L1141" s="243"/>
      <c r="M1141" s="243"/>
      <c r="N1141" s="243"/>
      <c r="O1141" s="243"/>
      <c r="P1141" s="243"/>
      <c r="Q1141" s="243"/>
      <c r="R1141" s="243"/>
      <c r="S1141" s="243"/>
      <c r="T1141" s="243"/>
      <c r="U1141" s="243"/>
      <c r="V1141" s="243"/>
      <c r="W1141" s="243"/>
    </row>
    <row r="1142" spans="11:23" x14ac:dyDescent="0.25">
      <c r="K1142" s="243"/>
      <c r="L1142" s="243"/>
      <c r="M1142" s="243"/>
      <c r="N1142" s="243"/>
      <c r="O1142" s="243"/>
      <c r="P1142" s="243"/>
      <c r="Q1142" s="243"/>
      <c r="R1142" s="243"/>
      <c r="S1142" s="243"/>
      <c r="T1142" s="243"/>
      <c r="U1142" s="243"/>
      <c r="V1142" s="243"/>
      <c r="W1142" s="243"/>
    </row>
    <row r="1143" spans="11:23" x14ac:dyDescent="0.25">
      <c r="K1143" s="243"/>
      <c r="L1143" s="243"/>
      <c r="M1143" s="243"/>
      <c r="N1143" s="243"/>
      <c r="O1143" s="243"/>
      <c r="P1143" s="243"/>
      <c r="Q1143" s="243"/>
      <c r="R1143" s="243"/>
      <c r="S1143" s="243"/>
      <c r="T1143" s="243"/>
      <c r="U1143" s="243"/>
      <c r="V1143" s="243"/>
      <c r="W1143" s="243"/>
    </row>
    <row r="1144" spans="11:23" x14ac:dyDescent="0.25">
      <c r="K1144" s="243"/>
      <c r="L1144" s="243"/>
      <c r="M1144" s="243"/>
      <c r="N1144" s="243"/>
      <c r="O1144" s="243"/>
      <c r="P1144" s="243"/>
      <c r="Q1144" s="243"/>
      <c r="R1144" s="243"/>
      <c r="S1144" s="243"/>
      <c r="T1144" s="243"/>
      <c r="U1144" s="243"/>
      <c r="V1144" s="243"/>
      <c r="W1144" s="243"/>
    </row>
    <row r="1145" spans="11:23" x14ac:dyDescent="0.25">
      <c r="K1145" s="243"/>
      <c r="L1145" s="243"/>
      <c r="M1145" s="243"/>
      <c r="N1145" s="243"/>
      <c r="O1145" s="243"/>
      <c r="P1145" s="243"/>
      <c r="Q1145" s="243"/>
      <c r="R1145" s="243"/>
      <c r="S1145" s="243"/>
      <c r="T1145" s="243"/>
      <c r="U1145" s="243"/>
      <c r="V1145" s="243"/>
      <c r="W1145" s="243"/>
    </row>
    <row r="1146" spans="11:23" x14ac:dyDescent="0.25">
      <c r="K1146" s="243"/>
      <c r="L1146" s="243"/>
      <c r="M1146" s="243"/>
      <c r="N1146" s="243"/>
      <c r="O1146" s="243"/>
      <c r="P1146" s="243"/>
      <c r="Q1146" s="243"/>
      <c r="R1146" s="243"/>
      <c r="S1146" s="243"/>
      <c r="T1146" s="243"/>
      <c r="U1146" s="243"/>
      <c r="V1146" s="243"/>
      <c r="W1146" s="243"/>
    </row>
    <row r="1147" spans="11:23" x14ac:dyDescent="0.25">
      <c r="K1147" s="243"/>
      <c r="L1147" s="243"/>
      <c r="M1147" s="243"/>
      <c r="N1147" s="243"/>
      <c r="O1147" s="243"/>
      <c r="P1147" s="243"/>
      <c r="Q1147" s="243"/>
      <c r="R1147" s="243"/>
      <c r="S1147" s="243"/>
      <c r="T1147" s="243"/>
      <c r="U1147" s="243"/>
      <c r="V1147" s="243"/>
      <c r="W1147" s="243"/>
    </row>
    <row r="1148" spans="11:23" x14ac:dyDescent="0.25">
      <c r="K1148" s="243"/>
      <c r="L1148" s="243"/>
      <c r="M1148" s="243"/>
      <c r="N1148" s="243"/>
      <c r="O1148" s="243"/>
      <c r="P1148" s="243"/>
      <c r="Q1148" s="243"/>
      <c r="R1148" s="243"/>
      <c r="S1148" s="243"/>
      <c r="T1148" s="243"/>
      <c r="U1148" s="243"/>
      <c r="V1148" s="243"/>
      <c r="W1148" s="243"/>
    </row>
    <row r="1149" spans="11:23" x14ac:dyDescent="0.25">
      <c r="K1149" s="243"/>
      <c r="L1149" s="243"/>
      <c r="M1149" s="243"/>
      <c r="N1149" s="243"/>
      <c r="O1149" s="243"/>
      <c r="P1149" s="243"/>
      <c r="Q1149" s="243"/>
      <c r="R1149" s="243"/>
      <c r="S1149" s="243"/>
      <c r="T1149" s="243"/>
      <c r="U1149" s="243"/>
      <c r="V1149" s="243"/>
      <c r="W1149" s="243"/>
    </row>
    <row r="1150" spans="11:23" x14ac:dyDescent="0.25">
      <c r="K1150" s="243"/>
      <c r="L1150" s="243"/>
      <c r="M1150" s="243"/>
      <c r="N1150" s="243"/>
      <c r="O1150" s="243"/>
      <c r="P1150" s="243"/>
      <c r="Q1150" s="243"/>
      <c r="R1150" s="243"/>
      <c r="S1150" s="243"/>
      <c r="T1150" s="243"/>
      <c r="U1150" s="243"/>
      <c r="V1150" s="243"/>
      <c r="W1150" s="243"/>
    </row>
    <row r="1151" spans="11:23" x14ac:dyDescent="0.25">
      <c r="K1151" s="243"/>
      <c r="L1151" s="243"/>
      <c r="M1151" s="243"/>
      <c r="N1151" s="243"/>
      <c r="O1151" s="243"/>
      <c r="P1151" s="243"/>
      <c r="Q1151" s="243"/>
      <c r="R1151" s="243"/>
      <c r="S1151" s="243"/>
      <c r="T1151" s="243"/>
      <c r="U1151" s="243"/>
      <c r="V1151" s="243"/>
      <c r="W1151" s="243"/>
    </row>
    <row r="1152" spans="11:23" x14ac:dyDescent="0.25">
      <c r="K1152" s="243"/>
      <c r="L1152" s="243"/>
      <c r="M1152" s="243"/>
      <c r="N1152" s="243"/>
      <c r="O1152" s="243"/>
      <c r="P1152" s="243"/>
      <c r="Q1152" s="243"/>
      <c r="R1152" s="243"/>
      <c r="S1152" s="243"/>
      <c r="T1152" s="243"/>
      <c r="U1152" s="243"/>
      <c r="V1152" s="243"/>
      <c r="W1152" s="243"/>
    </row>
    <row r="1153" spans="11:23" x14ac:dyDescent="0.25">
      <c r="K1153" s="243"/>
      <c r="L1153" s="243"/>
      <c r="M1153" s="243"/>
      <c r="N1153" s="243"/>
      <c r="O1153" s="243"/>
      <c r="P1153" s="243"/>
      <c r="Q1153" s="243"/>
      <c r="R1153" s="243"/>
      <c r="S1153" s="243"/>
      <c r="T1153" s="243"/>
      <c r="U1153" s="243"/>
      <c r="V1153" s="243"/>
      <c r="W1153" s="243"/>
    </row>
    <row r="1154" spans="11:23" x14ac:dyDescent="0.25">
      <c r="K1154" s="243"/>
      <c r="L1154" s="243"/>
      <c r="M1154" s="243"/>
      <c r="N1154" s="243"/>
      <c r="O1154" s="243"/>
      <c r="P1154" s="243"/>
      <c r="Q1154" s="243"/>
      <c r="R1154" s="243"/>
      <c r="S1154" s="243"/>
      <c r="T1154" s="243"/>
      <c r="U1154" s="243"/>
      <c r="V1154" s="243"/>
      <c r="W1154" s="243"/>
    </row>
    <row r="1155" spans="11:23" x14ac:dyDescent="0.25">
      <c r="K1155" s="243"/>
      <c r="L1155" s="243"/>
      <c r="M1155" s="243"/>
      <c r="N1155" s="243"/>
      <c r="O1155" s="243"/>
      <c r="P1155" s="243"/>
      <c r="Q1155" s="243"/>
      <c r="R1155" s="243"/>
      <c r="S1155" s="243"/>
      <c r="T1155" s="243"/>
      <c r="U1155" s="243"/>
      <c r="V1155" s="243"/>
      <c r="W1155" s="243"/>
    </row>
    <row r="1156" spans="11:23" x14ac:dyDescent="0.25">
      <c r="K1156" s="243"/>
      <c r="L1156" s="243"/>
      <c r="M1156" s="243"/>
      <c r="N1156" s="243"/>
      <c r="O1156" s="243"/>
      <c r="P1156" s="243"/>
      <c r="Q1156" s="243"/>
      <c r="R1156" s="243"/>
      <c r="S1156" s="243"/>
      <c r="T1156" s="243"/>
      <c r="U1156" s="243"/>
      <c r="V1156" s="243"/>
      <c r="W1156" s="243"/>
    </row>
    <row r="1157" spans="11:23" x14ac:dyDescent="0.25">
      <c r="K1157" s="243"/>
      <c r="L1157" s="243"/>
      <c r="M1157" s="243"/>
      <c r="N1157" s="243"/>
      <c r="O1157" s="243"/>
      <c r="P1157" s="243"/>
      <c r="Q1157" s="243"/>
      <c r="R1157" s="243"/>
      <c r="S1157" s="243"/>
      <c r="T1157" s="243"/>
      <c r="U1157" s="243"/>
      <c r="V1157" s="243"/>
      <c r="W1157" s="243"/>
    </row>
    <row r="1158" spans="11:23" x14ac:dyDescent="0.25">
      <c r="K1158" s="243"/>
      <c r="L1158" s="243"/>
      <c r="M1158" s="243"/>
      <c r="N1158" s="243"/>
      <c r="O1158" s="243"/>
      <c r="P1158" s="243"/>
      <c r="Q1158" s="243"/>
      <c r="R1158" s="243"/>
      <c r="S1158" s="243"/>
      <c r="T1158" s="243"/>
      <c r="U1158" s="243"/>
      <c r="V1158" s="243"/>
      <c r="W1158" s="243"/>
    </row>
    <row r="1159" spans="11:23" x14ac:dyDescent="0.25">
      <c r="K1159" s="243"/>
      <c r="L1159" s="243"/>
      <c r="M1159" s="243"/>
      <c r="N1159" s="243"/>
      <c r="O1159" s="243"/>
      <c r="P1159" s="243"/>
      <c r="Q1159" s="243"/>
      <c r="R1159" s="243"/>
      <c r="S1159" s="243"/>
      <c r="T1159" s="243"/>
      <c r="U1159" s="243"/>
      <c r="V1159" s="243"/>
      <c r="W1159" s="243"/>
    </row>
    <row r="1160" spans="11:23" x14ac:dyDescent="0.25">
      <c r="K1160" s="243"/>
      <c r="L1160" s="243"/>
      <c r="M1160" s="243"/>
      <c r="N1160" s="243"/>
      <c r="O1160" s="243"/>
      <c r="P1160" s="243"/>
      <c r="Q1160" s="243"/>
      <c r="R1160" s="243"/>
      <c r="S1160" s="243"/>
      <c r="T1160" s="243"/>
      <c r="U1160" s="243"/>
      <c r="V1160" s="243"/>
      <c r="W1160" s="243"/>
    </row>
    <row r="1161" spans="11:23" x14ac:dyDescent="0.25">
      <c r="K1161" s="243"/>
      <c r="L1161" s="243"/>
      <c r="M1161" s="243"/>
      <c r="N1161" s="243"/>
      <c r="O1161" s="243"/>
      <c r="P1161" s="243"/>
      <c r="Q1161" s="243"/>
      <c r="R1161" s="243"/>
      <c r="S1161" s="243"/>
      <c r="T1161" s="243"/>
      <c r="U1161" s="243"/>
      <c r="V1161" s="243"/>
      <c r="W1161" s="243"/>
    </row>
    <row r="1162" spans="11:23" x14ac:dyDescent="0.25">
      <c r="K1162" s="243"/>
      <c r="L1162" s="243"/>
      <c r="M1162" s="243"/>
      <c r="N1162" s="243"/>
      <c r="O1162" s="243"/>
      <c r="P1162" s="243"/>
      <c r="Q1162" s="243"/>
      <c r="R1162" s="243"/>
      <c r="S1162" s="243"/>
      <c r="T1162" s="243"/>
      <c r="U1162" s="243"/>
      <c r="V1162" s="243"/>
      <c r="W1162" s="243"/>
    </row>
    <row r="1163" spans="11:23" x14ac:dyDescent="0.25">
      <c r="K1163" s="243"/>
      <c r="L1163" s="243"/>
      <c r="M1163" s="243"/>
      <c r="N1163" s="243"/>
      <c r="O1163" s="243"/>
      <c r="P1163" s="243"/>
      <c r="Q1163" s="243"/>
      <c r="R1163" s="243"/>
      <c r="S1163" s="243"/>
      <c r="T1163" s="243"/>
      <c r="U1163" s="243"/>
      <c r="V1163" s="243"/>
      <c r="W1163" s="243"/>
    </row>
    <row r="1164" spans="11:23" x14ac:dyDescent="0.25">
      <c r="K1164" s="243"/>
      <c r="L1164" s="243"/>
      <c r="M1164" s="243"/>
      <c r="N1164" s="243"/>
      <c r="O1164" s="243"/>
      <c r="P1164" s="243"/>
      <c r="Q1164" s="243"/>
      <c r="R1164" s="243"/>
      <c r="S1164" s="243"/>
      <c r="T1164" s="243"/>
      <c r="U1164" s="243"/>
      <c r="V1164" s="243"/>
      <c r="W1164" s="243"/>
    </row>
    <row r="1165" spans="11:23" x14ac:dyDescent="0.25">
      <c r="K1165" s="243"/>
      <c r="L1165" s="243"/>
      <c r="M1165" s="243"/>
      <c r="N1165" s="243"/>
      <c r="O1165" s="243"/>
      <c r="P1165" s="243"/>
      <c r="Q1165" s="243"/>
      <c r="R1165" s="243"/>
      <c r="S1165" s="243"/>
      <c r="T1165" s="243"/>
      <c r="U1165" s="243"/>
      <c r="V1165" s="243"/>
      <c r="W1165" s="243"/>
    </row>
    <row r="1166" spans="11:23" x14ac:dyDescent="0.25">
      <c r="K1166" s="243"/>
      <c r="L1166" s="243"/>
      <c r="M1166" s="243"/>
      <c r="N1166" s="243"/>
      <c r="O1166" s="243"/>
      <c r="P1166" s="243"/>
      <c r="Q1166" s="243"/>
      <c r="R1166" s="243"/>
      <c r="S1166" s="243"/>
      <c r="T1166" s="243"/>
      <c r="U1166" s="243"/>
      <c r="V1166" s="243"/>
      <c r="W1166" s="243"/>
    </row>
    <row r="1167" spans="11:23" x14ac:dyDescent="0.25">
      <c r="K1167" s="243"/>
      <c r="L1167" s="243"/>
      <c r="M1167" s="243"/>
      <c r="N1167" s="243"/>
      <c r="O1167" s="243"/>
      <c r="P1167" s="243"/>
      <c r="Q1167" s="243"/>
      <c r="R1167" s="243"/>
      <c r="S1167" s="243"/>
      <c r="T1167" s="243"/>
      <c r="U1167" s="243"/>
      <c r="V1167" s="243"/>
      <c r="W1167" s="243"/>
    </row>
    <row r="1168" spans="11:23" x14ac:dyDescent="0.25">
      <c r="K1168" s="243"/>
      <c r="L1168" s="243"/>
      <c r="M1168" s="243"/>
      <c r="N1168" s="243"/>
      <c r="O1168" s="243"/>
      <c r="P1168" s="243"/>
      <c r="Q1168" s="243"/>
      <c r="R1168" s="243"/>
      <c r="S1168" s="243"/>
      <c r="T1168" s="243"/>
      <c r="U1168" s="243"/>
      <c r="V1168" s="243"/>
      <c r="W1168" s="243"/>
    </row>
    <row r="1169" spans="11:23" x14ac:dyDescent="0.25">
      <c r="K1169" s="243"/>
      <c r="L1169" s="243"/>
      <c r="M1169" s="243"/>
      <c r="N1169" s="243"/>
      <c r="O1169" s="243"/>
      <c r="P1169" s="243"/>
      <c r="Q1169" s="243"/>
      <c r="R1169" s="243"/>
      <c r="S1169" s="243"/>
      <c r="T1169" s="243"/>
      <c r="U1169" s="243"/>
      <c r="V1169" s="243"/>
      <c r="W1169" s="243"/>
    </row>
    <row r="1170" spans="11:23" x14ac:dyDescent="0.25">
      <c r="K1170" s="243"/>
      <c r="L1170" s="243"/>
      <c r="M1170" s="243"/>
      <c r="N1170" s="243"/>
      <c r="O1170" s="243"/>
      <c r="P1170" s="243"/>
      <c r="Q1170" s="243"/>
      <c r="R1170" s="243"/>
      <c r="S1170" s="243"/>
      <c r="T1170" s="243"/>
      <c r="U1170" s="243"/>
      <c r="V1170" s="243"/>
      <c r="W1170" s="243"/>
    </row>
    <row r="1171" spans="11:23" x14ac:dyDescent="0.25">
      <c r="K1171" s="243"/>
      <c r="L1171" s="243"/>
      <c r="M1171" s="243"/>
      <c r="N1171" s="243"/>
      <c r="O1171" s="243"/>
      <c r="P1171" s="243"/>
      <c r="Q1171" s="243"/>
      <c r="R1171" s="243"/>
      <c r="S1171" s="243"/>
      <c r="T1171" s="243"/>
      <c r="U1171" s="243"/>
      <c r="V1171" s="243"/>
      <c r="W1171" s="243"/>
    </row>
    <row r="1172" spans="11:23" x14ac:dyDescent="0.25">
      <c r="K1172" s="243"/>
      <c r="L1172" s="243"/>
      <c r="M1172" s="243"/>
      <c r="N1172" s="243"/>
      <c r="O1172" s="243"/>
      <c r="P1172" s="243"/>
      <c r="Q1172" s="243"/>
      <c r="R1172" s="243"/>
      <c r="S1172" s="243"/>
      <c r="T1172" s="243"/>
      <c r="U1172" s="243"/>
      <c r="V1172" s="243"/>
      <c r="W1172" s="243"/>
    </row>
    <row r="1173" spans="11:23" x14ac:dyDescent="0.25">
      <c r="K1173" s="243"/>
      <c r="L1173" s="243"/>
      <c r="M1173" s="243"/>
      <c r="N1173" s="243"/>
      <c r="O1173" s="243"/>
      <c r="P1173" s="243"/>
      <c r="Q1173" s="243"/>
      <c r="R1173" s="243"/>
      <c r="S1173" s="243"/>
      <c r="T1173" s="243"/>
      <c r="U1173" s="243"/>
      <c r="V1173" s="243"/>
      <c r="W1173" s="243"/>
    </row>
    <row r="1174" spans="11:23" x14ac:dyDescent="0.25">
      <c r="K1174" s="243"/>
      <c r="L1174" s="243"/>
      <c r="M1174" s="243"/>
      <c r="N1174" s="243"/>
      <c r="O1174" s="243"/>
      <c r="P1174" s="243"/>
      <c r="Q1174" s="243"/>
      <c r="R1174" s="243"/>
      <c r="S1174" s="243"/>
      <c r="T1174" s="243"/>
      <c r="U1174" s="243"/>
      <c r="V1174" s="243"/>
      <c r="W1174" s="243"/>
    </row>
    <row r="1175" spans="11:23" x14ac:dyDescent="0.25">
      <c r="K1175" s="243"/>
      <c r="L1175" s="243"/>
      <c r="M1175" s="243"/>
      <c r="N1175" s="243"/>
      <c r="O1175" s="243"/>
      <c r="P1175" s="243"/>
      <c r="Q1175" s="243"/>
      <c r="R1175" s="243"/>
      <c r="S1175" s="243"/>
      <c r="T1175" s="243"/>
      <c r="U1175" s="243"/>
      <c r="V1175" s="243"/>
      <c r="W1175" s="243"/>
    </row>
    <row r="1176" spans="11:23" x14ac:dyDescent="0.25">
      <c r="K1176" s="243"/>
      <c r="L1176" s="243"/>
      <c r="M1176" s="243"/>
      <c r="N1176" s="243"/>
      <c r="O1176" s="243"/>
      <c r="P1176" s="243"/>
      <c r="Q1176" s="243"/>
      <c r="R1176" s="243"/>
      <c r="S1176" s="243"/>
      <c r="T1176" s="243"/>
      <c r="U1176" s="243"/>
      <c r="V1176" s="243"/>
      <c r="W1176" s="243"/>
    </row>
    <row r="1177" spans="11:23" x14ac:dyDescent="0.25">
      <c r="K1177" s="243"/>
      <c r="L1177" s="243"/>
      <c r="M1177" s="243"/>
      <c r="N1177" s="243"/>
      <c r="O1177" s="243"/>
      <c r="P1177" s="243"/>
      <c r="Q1177" s="243"/>
      <c r="R1177" s="243"/>
      <c r="S1177" s="243"/>
      <c r="T1177" s="243"/>
      <c r="U1177" s="243"/>
      <c r="V1177" s="243"/>
      <c r="W1177" s="243"/>
    </row>
    <row r="1178" spans="11:23" x14ac:dyDescent="0.25">
      <c r="K1178" s="243"/>
      <c r="L1178" s="243"/>
      <c r="M1178" s="243"/>
      <c r="N1178" s="243"/>
      <c r="O1178" s="243"/>
      <c r="P1178" s="243"/>
      <c r="Q1178" s="243"/>
      <c r="R1178" s="243"/>
      <c r="S1178" s="243"/>
      <c r="T1178" s="243"/>
      <c r="U1178" s="243"/>
      <c r="V1178" s="243"/>
      <c r="W1178" s="243"/>
    </row>
    <row r="1179" spans="11:23" x14ac:dyDescent="0.25">
      <c r="K1179" s="243"/>
      <c r="L1179" s="243"/>
      <c r="M1179" s="243"/>
      <c r="N1179" s="243"/>
      <c r="O1179" s="243"/>
      <c r="P1179" s="243"/>
      <c r="Q1179" s="243"/>
      <c r="R1179" s="243"/>
      <c r="S1179" s="243"/>
      <c r="T1179" s="243"/>
      <c r="U1179" s="243"/>
      <c r="V1179" s="243"/>
      <c r="W1179" s="243"/>
    </row>
    <row r="1180" spans="11:23" x14ac:dyDescent="0.25">
      <c r="K1180" s="243"/>
      <c r="L1180" s="243"/>
      <c r="M1180" s="243"/>
      <c r="N1180" s="243"/>
      <c r="O1180" s="243"/>
      <c r="P1180" s="243"/>
      <c r="Q1180" s="243"/>
      <c r="R1180" s="243"/>
      <c r="S1180" s="243"/>
      <c r="T1180" s="243"/>
      <c r="U1180" s="243"/>
      <c r="V1180" s="243"/>
      <c r="W1180" s="243"/>
    </row>
    <row r="1181" spans="11:23" x14ac:dyDescent="0.25">
      <c r="K1181" s="243"/>
      <c r="L1181" s="243"/>
      <c r="M1181" s="243"/>
      <c r="N1181" s="243"/>
      <c r="O1181" s="243"/>
      <c r="P1181" s="243"/>
      <c r="Q1181" s="243"/>
      <c r="R1181" s="243"/>
      <c r="S1181" s="243"/>
      <c r="T1181" s="243"/>
      <c r="U1181" s="243"/>
      <c r="V1181" s="243"/>
      <c r="W1181" s="243"/>
    </row>
    <row r="1182" spans="11:23" x14ac:dyDescent="0.25">
      <c r="K1182" s="243"/>
      <c r="L1182" s="243"/>
      <c r="M1182" s="243"/>
      <c r="N1182" s="243"/>
      <c r="O1182" s="243"/>
      <c r="P1182" s="243"/>
      <c r="Q1182" s="243"/>
      <c r="R1182" s="243"/>
      <c r="S1182" s="243"/>
      <c r="T1182" s="243"/>
      <c r="U1182" s="243"/>
      <c r="V1182" s="243"/>
      <c r="W1182" s="243"/>
    </row>
    <row r="1183" spans="11:23" x14ac:dyDescent="0.25">
      <c r="K1183" s="243"/>
      <c r="L1183" s="243"/>
      <c r="M1183" s="243"/>
      <c r="N1183" s="243"/>
      <c r="O1183" s="243"/>
      <c r="P1183" s="243"/>
      <c r="Q1183" s="243"/>
      <c r="R1183" s="243"/>
      <c r="S1183" s="243"/>
      <c r="T1183" s="243"/>
      <c r="U1183" s="243"/>
      <c r="V1183" s="243"/>
      <c r="W1183" s="243"/>
    </row>
    <row r="1184" spans="11:23" x14ac:dyDescent="0.25">
      <c r="K1184" s="243"/>
      <c r="L1184" s="243"/>
      <c r="M1184" s="243"/>
      <c r="N1184" s="243"/>
      <c r="O1184" s="243"/>
      <c r="P1184" s="243"/>
      <c r="Q1184" s="243"/>
      <c r="R1184" s="243"/>
      <c r="S1184" s="243"/>
      <c r="T1184" s="243"/>
      <c r="U1184" s="243"/>
      <c r="V1184" s="243"/>
      <c r="W1184" s="243"/>
    </row>
    <row r="1185" spans="11:23" x14ac:dyDescent="0.25">
      <c r="K1185" s="243"/>
      <c r="L1185" s="243"/>
      <c r="M1185" s="243"/>
      <c r="N1185" s="243"/>
      <c r="O1185" s="243"/>
      <c r="P1185" s="243"/>
      <c r="Q1185" s="243"/>
      <c r="R1185" s="243"/>
      <c r="S1185" s="243"/>
      <c r="T1185" s="243"/>
      <c r="U1185" s="243"/>
      <c r="V1185" s="243"/>
      <c r="W1185" s="243"/>
    </row>
    <row r="1186" spans="11:23" x14ac:dyDescent="0.25">
      <c r="K1186" s="243"/>
      <c r="L1186" s="243"/>
      <c r="M1186" s="243"/>
      <c r="N1186" s="243"/>
      <c r="O1186" s="243"/>
      <c r="P1186" s="243"/>
      <c r="Q1186" s="243"/>
      <c r="R1186" s="243"/>
      <c r="S1186" s="243"/>
      <c r="T1186" s="243"/>
      <c r="U1186" s="243"/>
      <c r="V1186" s="243"/>
      <c r="W1186" s="243"/>
    </row>
    <row r="1187" spans="11:23" x14ac:dyDescent="0.25">
      <c r="K1187" s="243"/>
      <c r="L1187" s="243"/>
      <c r="M1187" s="243"/>
      <c r="N1187" s="243"/>
      <c r="O1187" s="243"/>
      <c r="P1187" s="243"/>
      <c r="Q1187" s="243"/>
      <c r="R1187" s="243"/>
      <c r="S1187" s="243"/>
      <c r="T1187" s="243"/>
      <c r="U1187" s="243"/>
      <c r="V1187" s="243"/>
      <c r="W1187" s="243"/>
    </row>
    <row r="1188" spans="11:23" x14ac:dyDescent="0.25">
      <c r="K1188" s="243"/>
      <c r="L1188" s="243"/>
      <c r="M1188" s="243"/>
      <c r="N1188" s="243"/>
      <c r="O1188" s="243"/>
      <c r="P1188" s="243"/>
      <c r="Q1188" s="243"/>
      <c r="R1188" s="243"/>
      <c r="S1188" s="243"/>
      <c r="T1188" s="243"/>
      <c r="U1188" s="243"/>
      <c r="V1188" s="243"/>
      <c r="W1188" s="243"/>
    </row>
    <row r="1189" spans="11:23" x14ac:dyDescent="0.25">
      <c r="K1189" s="243"/>
      <c r="L1189" s="243"/>
      <c r="M1189" s="243"/>
      <c r="N1189" s="243"/>
      <c r="O1189" s="243"/>
      <c r="P1189" s="243"/>
      <c r="Q1189" s="243"/>
      <c r="R1189" s="243"/>
      <c r="S1189" s="243"/>
      <c r="T1189" s="243"/>
      <c r="U1189" s="243"/>
      <c r="V1189" s="243"/>
      <c r="W1189" s="243"/>
    </row>
    <row r="1190" spans="11:23" x14ac:dyDescent="0.25">
      <c r="K1190" s="243"/>
      <c r="L1190" s="243"/>
      <c r="M1190" s="243"/>
      <c r="N1190" s="243"/>
      <c r="O1190" s="243"/>
      <c r="P1190" s="243"/>
      <c r="Q1190" s="243"/>
      <c r="R1190" s="243"/>
      <c r="S1190" s="243"/>
      <c r="T1190" s="243"/>
      <c r="U1190" s="243"/>
      <c r="V1190" s="243"/>
      <c r="W1190" s="243"/>
    </row>
    <row r="1191" spans="11:23" x14ac:dyDescent="0.25">
      <c r="K1191" s="243"/>
      <c r="L1191" s="243"/>
      <c r="M1191" s="243"/>
      <c r="N1191" s="243"/>
      <c r="O1191" s="243"/>
      <c r="P1191" s="243"/>
      <c r="Q1191" s="243"/>
      <c r="R1191" s="243"/>
      <c r="S1191" s="243"/>
      <c r="T1191" s="243"/>
      <c r="U1191" s="243"/>
      <c r="V1191" s="243"/>
      <c r="W1191" s="243"/>
    </row>
    <row r="1192" spans="11:23" x14ac:dyDescent="0.25">
      <c r="K1192" s="243"/>
      <c r="L1192" s="243"/>
      <c r="M1192" s="243"/>
      <c r="N1192" s="243"/>
      <c r="O1192" s="243"/>
      <c r="P1192" s="243"/>
      <c r="Q1192" s="243"/>
      <c r="R1192" s="243"/>
      <c r="S1192" s="243"/>
      <c r="T1192" s="243"/>
      <c r="U1192" s="243"/>
      <c r="V1192" s="243"/>
      <c r="W1192" s="243"/>
    </row>
    <row r="1193" spans="11:23" x14ac:dyDescent="0.25">
      <c r="K1193" s="243"/>
      <c r="L1193" s="243"/>
      <c r="M1193" s="243"/>
      <c r="N1193" s="243"/>
      <c r="O1193" s="243"/>
      <c r="P1193" s="243"/>
      <c r="Q1193" s="243"/>
      <c r="R1193" s="243"/>
      <c r="S1193" s="243"/>
      <c r="T1193" s="243"/>
      <c r="U1193" s="243"/>
      <c r="V1193" s="243"/>
      <c r="W1193" s="243"/>
    </row>
    <row r="1194" spans="11:23" x14ac:dyDescent="0.25">
      <c r="K1194" s="243"/>
      <c r="L1194" s="243"/>
      <c r="M1194" s="243"/>
      <c r="N1194" s="243"/>
      <c r="O1194" s="243"/>
      <c r="P1194" s="243"/>
      <c r="Q1194" s="243"/>
      <c r="R1194" s="243"/>
      <c r="S1194" s="243"/>
      <c r="T1194" s="243"/>
      <c r="U1194" s="243"/>
      <c r="V1194" s="243"/>
      <c r="W1194" s="243"/>
    </row>
    <row r="1195" spans="11:23" x14ac:dyDescent="0.25">
      <c r="K1195" s="243"/>
      <c r="L1195" s="243"/>
      <c r="M1195" s="243"/>
      <c r="N1195" s="243"/>
      <c r="O1195" s="243"/>
      <c r="P1195" s="243"/>
      <c r="Q1195" s="243"/>
      <c r="R1195" s="243"/>
      <c r="S1195" s="243"/>
      <c r="T1195" s="243"/>
      <c r="U1195" s="243"/>
      <c r="V1195" s="243"/>
      <c r="W1195" s="243"/>
    </row>
    <row r="1196" spans="11:23" x14ac:dyDescent="0.25">
      <c r="K1196" s="243"/>
      <c r="L1196" s="243"/>
      <c r="M1196" s="243"/>
      <c r="N1196" s="243"/>
      <c r="O1196" s="243"/>
      <c r="P1196" s="243"/>
      <c r="Q1196" s="243"/>
      <c r="R1196" s="243"/>
      <c r="S1196" s="243"/>
      <c r="T1196" s="243"/>
      <c r="U1196" s="243"/>
      <c r="V1196" s="243"/>
      <c r="W1196" s="243"/>
    </row>
    <row r="1197" spans="11:23" x14ac:dyDescent="0.25">
      <c r="K1197" s="243"/>
      <c r="L1197" s="243"/>
      <c r="M1197" s="243"/>
      <c r="N1197" s="243"/>
      <c r="O1197" s="243"/>
      <c r="P1197" s="243"/>
      <c r="Q1197" s="243"/>
      <c r="R1197" s="243"/>
      <c r="S1197" s="243"/>
      <c r="T1197" s="243"/>
      <c r="U1197" s="243"/>
      <c r="V1197" s="243"/>
      <c r="W1197" s="243"/>
    </row>
    <row r="1198" spans="11:23" x14ac:dyDescent="0.25">
      <c r="K1198" s="243"/>
      <c r="L1198" s="243"/>
      <c r="M1198" s="243"/>
      <c r="N1198" s="243"/>
      <c r="O1198" s="243"/>
      <c r="P1198" s="243"/>
      <c r="Q1198" s="243"/>
      <c r="R1198" s="243"/>
      <c r="S1198" s="243"/>
      <c r="T1198" s="243"/>
      <c r="U1198" s="243"/>
      <c r="V1198" s="243"/>
      <c r="W1198" s="243"/>
    </row>
    <row r="1199" spans="11:23" x14ac:dyDescent="0.25">
      <c r="K1199" s="243"/>
      <c r="L1199" s="243"/>
      <c r="M1199" s="243"/>
      <c r="N1199" s="243"/>
      <c r="O1199" s="243"/>
      <c r="P1199" s="243"/>
      <c r="Q1199" s="243"/>
      <c r="R1199" s="243"/>
      <c r="S1199" s="243"/>
      <c r="T1199" s="243"/>
      <c r="U1199" s="243"/>
      <c r="V1199" s="243"/>
      <c r="W1199" s="243"/>
    </row>
    <row r="1200" spans="11:23" x14ac:dyDescent="0.25">
      <c r="K1200" s="255" t="s">
        <v>242</v>
      </c>
      <c r="L1200" s="255" t="s">
        <v>242</v>
      </c>
      <c r="M1200" s="255" t="s">
        <v>242</v>
      </c>
      <c r="N1200" s="255" t="s">
        <v>242</v>
      </c>
      <c r="O1200" s="255" t="s">
        <v>242</v>
      </c>
      <c r="P1200" s="255" t="s">
        <v>242</v>
      </c>
      <c r="Q1200" s="255" t="s">
        <v>242</v>
      </c>
      <c r="R1200" s="255" t="s">
        <v>242</v>
      </c>
      <c r="S1200" s="255" t="s">
        <v>242</v>
      </c>
      <c r="T1200" s="255" t="s">
        <v>242</v>
      </c>
      <c r="U1200" s="255" t="s">
        <v>242</v>
      </c>
      <c r="V1200" s="255" t="s">
        <v>242</v>
      </c>
      <c r="W1200" s="255" t="s">
        <v>242</v>
      </c>
    </row>
    <row r="1201" spans="11:23" x14ac:dyDescent="0.25">
      <c r="K1201" s="243"/>
      <c r="L1201" s="243"/>
      <c r="M1201" s="243"/>
      <c r="N1201" s="243"/>
      <c r="O1201" s="243"/>
      <c r="P1201" s="243"/>
      <c r="Q1201" s="243"/>
      <c r="R1201" s="243"/>
      <c r="S1201" s="243"/>
      <c r="T1201" s="243"/>
      <c r="U1201" s="243"/>
      <c r="V1201" s="243"/>
      <c r="W1201" s="243"/>
    </row>
    <row r="1202" spans="11:23" x14ac:dyDescent="0.25">
      <c r="K1202" s="243"/>
      <c r="L1202" s="243"/>
      <c r="M1202" s="243"/>
      <c r="N1202" s="243"/>
      <c r="O1202" s="243"/>
      <c r="P1202" s="243"/>
      <c r="Q1202" s="243"/>
      <c r="R1202" s="243"/>
      <c r="S1202" s="243"/>
      <c r="T1202" s="243"/>
      <c r="U1202" s="243"/>
      <c r="V1202" s="243"/>
      <c r="W1202" s="243"/>
    </row>
    <row r="1203" spans="11:23" x14ac:dyDescent="0.25">
      <c r="K1203" s="243"/>
      <c r="L1203" s="243"/>
      <c r="M1203" s="243"/>
      <c r="N1203" s="243"/>
      <c r="O1203" s="243"/>
      <c r="P1203" s="243"/>
      <c r="Q1203" s="243"/>
      <c r="R1203" s="243"/>
      <c r="S1203" s="243"/>
      <c r="T1203" s="243"/>
      <c r="U1203" s="243"/>
      <c r="V1203" s="243"/>
      <c r="W1203" s="243"/>
    </row>
    <row r="1204" spans="11:23" x14ac:dyDescent="0.25">
      <c r="K1204" s="243"/>
      <c r="L1204" s="243"/>
      <c r="M1204" s="243"/>
      <c r="N1204" s="243"/>
      <c r="O1204" s="243"/>
      <c r="P1204" s="243"/>
      <c r="Q1204" s="243"/>
      <c r="R1204" s="243"/>
      <c r="S1204" s="243"/>
      <c r="T1204" s="243"/>
      <c r="U1204" s="243"/>
      <c r="V1204" s="243"/>
      <c r="W1204" s="243"/>
    </row>
    <row r="1205" spans="11:23" x14ac:dyDescent="0.25">
      <c r="K1205" s="243"/>
      <c r="L1205" s="243"/>
      <c r="M1205" s="243"/>
      <c r="N1205" s="243"/>
      <c r="O1205" s="243"/>
      <c r="P1205" s="243"/>
      <c r="Q1205" s="243"/>
      <c r="R1205" s="243"/>
      <c r="S1205" s="243"/>
      <c r="T1205" s="243"/>
      <c r="U1205" s="243"/>
      <c r="V1205" s="243"/>
      <c r="W1205" s="243"/>
    </row>
    <row r="1206" spans="11:23" x14ac:dyDescent="0.25">
      <c r="K1206" s="243"/>
      <c r="L1206" s="243"/>
      <c r="M1206" s="243"/>
      <c r="N1206" s="243"/>
      <c r="O1206" s="243"/>
      <c r="P1206" s="243"/>
      <c r="Q1206" s="243"/>
      <c r="R1206" s="243"/>
      <c r="S1206" s="243"/>
      <c r="T1206" s="243"/>
      <c r="U1206" s="243"/>
      <c r="V1206" s="243"/>
      <c r="W1206" s="243"/>
    </row>
    <row r="1207" spans="11:23" x14ac:dyDescent="0.25">
      <c r="K1207" s="243"/>
      <c r="L1207" s="243"/>
      <c r="M1207" s="243"/>
      <c r="N1207" s="243"/>
      <c r="O1207" s="243"/>
      <c r="P1207" s="243"/>
      <c r="Q1207" s="243"/>
      <c r="R1207" s="243"/>
      <c r="S1207" s="243"/>
      <c r="T1207" s="243"/>
      <c r="U1207" s="243"/>
      <c r="V1207" s="243"/>
      <c r="W1207" s="243"/>
    </row>
    <row r="1208" spans="11:23" x14ac:dyDescent="0.25">
      <c r="K1208" s="243"/>
      <c r="L1208" s="243"/>
      <c r="M1208" s="243"/>
      <c r="N1208" s="243"/>
      <c r="O1208" s="243"/>
      <c r="P1208" s="243"/>
      <c r="Q1208" s="243"/>
      <c r="R1208" s="243"/>
      <c r="S1208" s="243"/>
      <c r="T1208" s="243"/>
      <c r="U1208" s="243"/>
      <c r="V1208" s="243"/>
      <c r="W1208" s="243"/>
    </row>
    <row r="1209" spans="11:23" x14ac:dyDescent="0.25">
      <c r="K1209" s="243"/>
      <c r="L1209" s="243"/>
      <c r="M1209" s="243"/>
      <c r="N1209" s="243"/>
      <c r="O1209" s="243"/>
      <c r="P1209" s="243"/>
      <c r="Q1209" s="243"/>
      <c r="R1209" s="243"/>
      <c r="S1209" s="243"/>
      <c r="T1209" s="243"/>
      <c r="U1209" s="243"/>
      <c r="V1209" s="243"/>
      <c r="W1209" s="243"/>
    </row>
    <row r="1210" spans="11:23" x14ac:dyDescent="0.25">
      <c r="K1210" s="243"/>
      <c r="L1210" s="243"/>
      <c r="M1210" s="243"/>
      <c r="N1210" s="243"/>
      <c r="O1210" s="243"/>
      <c r="P1210" s="243"/>
      <c r="Q1210" s="243"/>
      <c r="R1210" s="243"/>
      <c r="S1210" s="243"/>
      <c r="T1210" s="243"/>
      <c r="U1210" s="243"/>
      <c r="V1210" s="243"/>
      <c r="W1210" s="243"/>
    </row>
    <row r="1211" spans="11:23" x14ac:dyDescent="0.25">
      <c r="K1211" s="243"/>
      <c r="L1211" s="243"/>
      <c r="M1211" s="243"/>
      <c r="N1211" s="243"/>
      <c r="O1211" s="243"/>
      <c r="P1211" s="243"/>
      <c r="Q1211" s="243"/>
      <c r="R1211" s="243"/>
      <c r="S1211" s="243"/>
      <c r="T1211" s="243"/>
      <c r="U1211" s="243"/>
      <c r="V1211" s="243"/>
      <c r="W1211" s="243"/>
    </row>
    <row r="1212" spans="11:23" x14ac:dyDescent="0.25">
      <c r="K1212" s="243"/>
      <c r="L1212" s="243"/>
      <c r="M1212" s="243"/>
      <c r="N1212" s="243"/>
      <c r="O1212" s="243"/>
      <c r="P1212" s="243"/>
      <c r="Q1212" s="243"/>
      <c r="R1212" s="243"/>
      <c r="S1212" s="243"/>
      <c r="T1212" s="243"/>
      <c r="U1212" s="243"/>
      <c r="V1212" s="243"/>
      <c r="W1212" s="243"/>
    </row>
    <row r="1213" spans="11:23" x14ac:dyDescent="0.25">
      <c r="K1213" s="243"/>
      <c r="L1213" s="243"/>
      <c r="M1213" s="243"/>
      <c r="N1213" s="243"/>
      <c r="O1213" s="243"/>
      <c r="P1213" s="243"/>
      <c r="Q1213" s="243"/>
      <c r="R1213" s="243"/>
      <c r="S1213" s="243"/>
      <c r="T1213" s="243"/>
      <c r="U1213" s="243"/>
      <c r="V1213" s="243"/>
      <c r="W1213" s="243"/>
    </row>
    <row r="1214" spans="11:23" x14ac:dyDescent="0.25">
      <c r="K1214" s="243"/>
      <c r="L1214" s="243"/>
      <c r="M1214" s="243"/>
      <c r="N1214" s="243"/>
      <c r="O1214" s="243"/>
      <c r="P1214" s="243"/>
      <c r="Q1214" s="243"/>
      <c r="R1214" s="243"/>
      <c r="S1214" s="243"/>
      <c r="T1214" s="243"/>
      <c r="U1214" s="243"/>
      <c r="V1214" s="243"/>
      <c r="W1214" s="243"/>
    </row>
    <row r="1215" spans="11:23" x14ac:dyDescent="0.25">
      <c r="K1215" s="243"/>
      <c r="L1215" s="243"/>
      <c r="M1215" s="243"/>
      <c r="N1215" s="243"/>
      <c r="O1215" s="243"/>
      <c r="P1215" s="243"/>
      <c r="Q1215" s="243"/>
      <c r="R1215" s="243"/>
      <c r="S1215" s="243"/>
      <c r="T1215" s="243"/>
      <c r="U1215" s="243"/>
      <c r="V1215" s="243"/>
      <c r="W1215" s="243"/>
    </row>
    <row r="1216" spans="11:23" x14ac:dyDescent="0.25">
      <c r="K1216" s="243"/>
      <c r="L1216" s="243"/>
      <c r="M1216" s="243"/>
      <c r="N1216" s="243"/>
      <c r="O1216" s="243"/>
      <c r="P1216" s="243"/>
      <c r="Q1216" s="243"/>
      <c r="R1216" s="243"/>
      <c r="S1216" s="243"/>
      <c r="T1216" s="243"/>
      <c r="U1216" s="243"/>
      <c r="V1216" s="243"/>
      <c r="W1216" s="243"/>
    </row>
    <row r="1217" spans="11:23" x14ac:dyDescent="0.25">
      <c r="K1217" s="243"/>
      <c r="L1217" s="243"/>
      <c r="M1217" s="243"/>
      <c r="N1217" s="243"/>
      <c r="O1217" s="243"/>
      <c r="P1217" s="243"/>
      <c r="Q1217" s="243"/>
      <c r="R1217" s="243"/>
      <c r="S1217" s="243"/>
      <c r="T1217" s="243"/>
      <c r="U1217" s="243"/>
      <c r="V1217" s="243"/>
      <c r="W1217" s="243"/>
    </row>
    <row r="1218" spans="11:23" x14ac:dyDescent="0.25">
      <c r="K1218" s="243"/>
      <c r="L1218" s="243"/>
      <c r="M1218" s="243"/>
      <c r="N1218" s="243"/>
      <c r="O1218" s="243"/>
      <c r="P1218" s="243"/>
      <c r="Q1218" s="243"/>
      <c r="R1218" s="243"/>
      <c r="S1218" s="243"/>
      <c r="T1218" s="243"/>
      <c r="U1218" s="243"/>
      <c r="V1218" s="243"/>
      <c r="W1218" s="243"/>
    </row>
    <row r="1219" spans="11:23" x14ac:dyDescent="0.25">
      <c r="K1219" s="243"/>
      <c r="L1219" s="243"/>
      <c r="M1219" s="243"/>
      <c r="N1219" s="243"/>
      <c r="O1219" s="243"/>
      <c r="P1219" s="243"/>
      <c r="Q1219" s="243"/>
      <c r="R1219" s="243"/>
      <c r="S1219" s="243"/>
      <c r="T1219" s="243"/>
      <c r="U1219" s="243"/>
      <c r="V1219" s="243"/>
      <c r="W1219" s="243"/>
    </row>
    <row r="1220" spans="11:23" x14ac:dyDescent="0.25">
      <c r="K1220" s="243"/>
      <c r="L1220" s="243"/>
      <c r="M1220" s="243"/>
      <c r="N1220" s="243"/>
      <c r="O1220" s="243"/>
      <c r="P1220" s="243"/>
      <c r="Q1220" s="243"/>
      <c r="R1220" s="243"/>
      <c r="S1220" s="243"/>
      <c r="T1220" s="243"/>
      <c r="U1220" s="243"/>
      <c r="V1220" s="243"/>
      <c r="W1220" s="243"/>
    </row>
    <row r="1221" spans="11:23" x14ac:dyDescent="0.25">
      <c r="K1221" s="243"/>
      <c r="L1221" s="243"/>
      <c r="M1221" s="243"/>
      <c r="N1221" s="243"/>
      <c r="O1221" s="243"/>
      <c r="P1221" s="243"/>
      <c r="Q1221" s="243"/>
      <c r="R1221" s="243"/>
      <c r="S1221" s="243"/>
      <c r="T1221" s="243"/>
      <c r="U1221" s="243"/>
      <c r="V1221" s="243"/>
      <c r="W1221" s="243"/>
    </row>
    <row r="1222" spans="11:23" x14ac:dyDescent="0.25">
      <c r="K1222" s="243"/>
      <c r="L1222" s="243"/>
      <c r="M1222" s="243"/>
      <c r="N1222" s="243"/>
      <c r="O1222" s="243"/>
      <c r="P1222" s="243"/>
      <c r="Q1222" s="243"/>
      <c r="R1222" s="243"/>
      <c r="S1222" s="243"/>
      <c r="T1222" s="243"/>
      <c r="U1222" s="243"/>
      <c r="V1222" s="243"/>
      <c r="W1222" s="243"/>
    </row>
    <row r="1223" spans="11:23" x14ac:dyDescent="0.25">
      <c r="K1223" s="243"/>
      <c r="L1223" s="243"/>
      <c r="M1223" s="243"/>
      <c r="N1223" s="243"/>
      <c r="O1223" s="243"/>
      <c r="P1223" s="243"/>
      <c r="Q1223" s="243"/>
      <c r="R1223" s="243"/>
      <c r="S1223" s="243"/>
      <c r="T1223" s="243"/>
      <c r="U1223" s="243"/>
      <c r="V1223" s="243"/>
      <c r="W1223" s="243"/>
    </row>
    <row r="1224" spans="11:23" x14ac:dyDescent="0.25">
      <c r="K1224" s="243"/>
      <c r="L1224" s="243"/>
      <c r="M1224" s="243"/>
      <c r="N1224" s="243"/>
      <c r="O1224" s="243"/>
      <c r="P1224" s="243"/>
      <c r="Q1224" s="243"/>
      <c r="R1224" s="243"/>
      <c r="S1224" s="243"/>
      <c r="T1224" s="243"/>
      <c r="U1224" s="243"/>
      <c r="V1224" s="243"/>
      <c r="W1224" s="243"/>
    </row>
    <row r="1225" spans="11:23" x14ac:dyDescent="0.25">
      <c r="K1225" s="243"/>
      <c r="L1225" s="243"/>
      <c r="M1225" s="243"/>
      <c r="N1225" s="243"/>
      <c r="O1225" s="243"/>
      <c r="P1225" s="243"/>
      <c r="Q1225" s="243"/>
      <c r="R1225" s="243"/>
      <c r="S1225" s="243"/>
      <c r="T1225" s="243"/>
      <c r="U1225" s="243"/>
      <c r="V1225" s="243"/>
      <c r="W1225" s="243"/>
    </row>
    <row r="1226" spans="11:23" x14ac:dyDescent="0.25">
      <c r="K1226" s="243"/>
      <c r="L1226" s="243"/>
      <c r="M1226" s="243"/>
      <c r="N1226" s="243"/>
      <c r="O1226" s="243"/>
      <c r="P1226" s="243"/>
      <c r="Q1226" s="243"/>
      <c r="R1226" s="243"/>
      <c r="S1226" s="243"/>
      <c r="T1226" s="243"/>
      <c r="U1226" s="243"/>
      <c r="V1226" s="243"/>
      <c r="W1226" s="243"/>
    </row>
    <row r="1227" spans="11:23" x14ac:dyDescent="0.25">
      <c r="K1227" s="243"/>
      <c r="L1227" s="243"/>
      <c r="M1227" s="243"/>
      <c r="N1227" s="243"/>
      <c r="O1227" s="243"/>
      <c r="P1227" s="243"/>
      <c r="Q1227" s="243"/>
      <c r="R1227" s="243"/>
      <c r="S1227" s="243"/>
      <c r="T1227" s="243"/>
      <c r="U1227" s="243"/>
      <c r="V1227" s="243"/>
      <c r="W1227" s="243"/>
    </row>
    <row r="1228" spans="11:23" x14ac:dyDescent="0.25">
      <c r="K1228" s="243"/>
      <c r="L1228" s="243"/>
      <c r="M1228" s="243"/>
      <c r="N1228" s="243"/>
      <c r="O1228" s="243"/>
      <c r="P1228" s="243"/>
      <c r="Q1228" s="243"/>
      <c r="R1228" s="243"/>
      <c r="S1228" s="243"/>
      <c r="T1228" s="243"/>
      <c r="U1228" s="243"/>
      <c r="V1228" s="243"/>
      <c r="W1228" s="243"/>
    </row>
    <row r="1229" spans="11:23" x14ac:dyDescent="0.25">
      <c r="K1229" s="243"/>
      <c r="L1229" s="243"/>
      <c r="M1229" s="243"/>
      <c r="N1229" s="243"/>
      <c r="O1229" s="243"/>
      <c r="P1229" s="243"/>
      <c r="Q1229" s="243"/>
      <c r="R1229" s="243"/>
      <c r="S1229" s="243"/>
      <c r="T1229" s="243"/>
      <c r="U1229" s="243"/>
      <c r="V1229" s="243"/>
      <c r="W1229" s="243"/>
    </row>
    <row r="1230" spans="11:23" x14ac:dyDescent="0.25">
      <c r="K1230" s="243"/>
      <c r="L1230" s="243"/>
      <c r="M1230" s="243"/>
      <c r="N1230" s="243"/>
      <c r="O1230" s="243"/>
      <c r="P1230" s="243"/>
      <c r="Q1230" s="243"/>
      <c r="R1230" s="243"/>
      <c r="S1230" s="243"/>
      <c r="T1230" s="243"/>
      <c r="U1230" s="243"/>
      <c r="V1230" s="243"/>
      <c r="W1230" s="243"/>
    </row>
    <row r="1231" spans="11:23" x14ac:dyDescent="0.25">
      <c r="K1231" s="243"/>
      <c r="L1231" s="243"/>
      <c r="M1231" s="243"/>
      <c r="N1231" s="243"/>
      <c r="O1231" s="243"/>
      <c r="P1231" s="243"/>
      <c r="Q1231" s="243"/>
      <c r="R1231" s="243"/>
      <c r="S1231" s="243"/>
      <c r="T1231" s="243"/>
      <c r="U1231" s="243"/>
      <c r="V1231" s="243"/>
      <c r="W1231" s="243"/>
    </row>
    <row r="1232" spans="11:23" x14ac:dyDescent="0.25">
      <c r="K1232" s="243"/>
      <c r="L1232" s="243"/>
      <c r="M1232" s="243"/>
      <c r="N1232" s="243"/>
      <c r="O1232" s="243"/>
      <c r="P1232" s="243"/>
      <c r="Q1232" s="243"/>
      <c r="R1232" s="243"/>
      <c r="S1232" s="243"/>
      <c r="T1232" s="243"/>
      <c r="U1232" s="243"/>
      <c r="V1232" s="243"/>
      <c r="W1232" s="243"/>
    </row>
    <row r="1233" spans="11:23" x14ac:dyDescent="0.25">
      <c r="K1233" s="243"/>
      <c r="L1233" s="243"/>
      <c r="M1233" s="243"/>
      <c r="N1233" s="243"/>
      <c r="O1233" s="243"/>
      <c r="P1233" s="243"/>
      <c r="Q1233" s="243"/>
      <c r="R1233" s="243"/>
      <c r="S1233" s="243"/>
      <c r="T1233" s="243"/>
      <c r="U1233" s="243"/>
      <c r="V1233" s="243"/>
      <c r="W1233" s="243"/>
    </row>
    <row r="1234" spans="11:23" x14ac:dyDescent="0.25">
      <c r="K1234" s="243"/>
      <c r="L1234" s="243"/>
      <c r="M1234" s="243"/>
      <c r="N1234" s="243"/>
      <c r="O1234" s="243"/>
      <c r="P1234" s="243"/>
      <c r="Q1234" s="243"/>
      <c r="R1234" s="243"/>
      <c r="S1234" s="243"/>
      <c r="T1234" s="243"/>
      <c r="U1234" s="243"/>
      <c r="V1234" s="243"/>
      <c r="W1234" s="243"/>
    </row>
    <row r="1235" spans="11:23" x14ac:dyDescent="0.25">
      <c r="K1235" s="243"/>
      <c r="L1235" s="243"/>
      <c r="M1235" s="243"/>
      <c r="N1235" s="243"/>
      <c r="O1235" s="243"/>
      <c r="P1235" s="243"/>
      <c r="Q1235" s="243"/>
      <c r="R1235" s="243"/>
      <c r="S1235" s="243"/>
      <c r="T1235" s="243"/>
      <c r="U1235" s="243"/>
      <c r="V1235" s="243"/>
      <c r="W1235" s="243"/>
    </row>
    <row r="1236" spans="11:23" x14ac:dyDescent="0.25">
      <c r="K1236" s="243"/>
      <c r="L1236" s="243"/>
      <c r="M1236" s="243"/>
      <c r="N1236" s="243"/>
      <c r="O1236" s="243"/>
      <c r="P1236" s="243"/>
      <c r="Q1236" s="243"/>
      <c r="R1236" s="243"/>
      <c r="S1236" s="243"/>
      <c r="T1236" s="243"/>
      <c r="U1236" s="243"/>
      <c r="V1236" s="243"/>
      <c r="W1236" s="243"/>
    </row>
    <row r="1237" spans="11:23" x14ac:dyDescent="0.25">
      <c r="K1237" s="243"/>
      <c r="L1237" s="243"/>
      <c r="M1237" s="243"/>
      <c r="N1237" s="243"/>
      <c r="O1237" s="243"/>
      <c r="P1237" s="243"/>
      <c r="Q1237" s="243"/>
      <c r="R1237" s="243"/>
      <c r="S1237" s="243"/>
      <c r="T1237" s="243"/>
      <c r="U1237" s="243"/>
      <c r="V1237" s="243"/>
      <c r="W1237" s="243"/>
    </row>
    <row r="1238" spans="11:23" x14ac:dyDescent="0.25">
      <c r="K1238" s="243"/>
      <c r="L1238" s="243"/>
      <c r="M1238" s="243"/>
      <c r="N1238" s="243"/>
      <c r="O1238" s="243"/>
      <c r="P1238" s="243"/>
      <c r="Q1238" s="243"/>
      <c r="R1238" s="243"/>
      <c r="S1238" s="243"/>
      <c r="T1238" s="243"/>
      <c r="U1238" s="243"/>
      <c r="V1238" s="243"/>
      <c r="W1238" s="243"/>
    </row>
    <row r="1239" spans="11:23" x14ac:dyDescent="0.25">
      <c r="K1239" s="243"/>
      <c r="L1239" s="243"/>
      <c r="M1239" s="243"/>
      <c r="N1239" s="243"/>
      <c r="O1239" s="243"/>
      <c r="P1239" s="243"/>
      <c r="Q1239" s="243"/>
      <c r="R1239" s="243"/>
      <c r="S1239" s="243"/>
      <c r="T1239" s="243"/>
      <c r="U1239" s="243"/>
      <c r="V1239" s="243"/>
      <c r="W1239" s="243"/>
    </row>
    <row r="1240" spans="11:23" x14ac:dyDescent="0.25">
      <c r="K1240" s="243"/>
      <c r="L1240" s="243"/>
      <c r="M1240" s="243"/>
      <c r="N1240" s="243"/>
      <c r="O1240" s="243"/>
      <c r="P1240" s="243"/>
      <c r="Q1240" s="243"/>
      <c r="R1240" s="243"/>
      <c r="S1240" s="243"/>
      <c r="T1240" s="243"/>
      <c r="U1240" s="243"/>
      <c r="V1240" s="243"/>
      <c r="W1240" s="243"/>
    </row>
    <row r="1241" spans="11:23" x14ac:dyDescent="0.25">
      <c r="K1241" s="243"/>
      <c r="L1241" s="243"/>
      <c r="M1241" s="243"/>
      <c r="N1241" s="243"/>
      <c r="O1241" s="243"/>
      <c r="P1241" s="243"/>
      <c r="Q1241" s="243"/>
      <c r="R1241" s="243"/>
      <c r="S1241" s="243"/>
      <c r="T1241" s="243"/>
      <c r="U1241" s="243"/>
      <c r="V1241" s="243"/>
      <c r="W1241" s="243"/>
    </row>
    <row r="1242" spans="11:23" x14ac:dyDescent="0.25">
      <c r="K1242" s="243"/>
      <c r="L1242" s="243"/>
      <c r="M1242" s="243"/>
      <c r="N1242" s="243"/>
      <c r="O1242" s="243"/>
      <c r="P1242" s="243"/>
      <c r="Q1242" s="243"/>
      <c r="R1242" s="243"/>
      <c r="S1242" s="243"/>
      <c r="T1242" s="243"/>
      <c r="U1242" s="243"/>
      <c r="V1242" s="243"/>
      <c r="W1242" s="243"/>
    </row>
    <row r="1243" spans="11:23" x14ac:dyDescent="0.25">
      <c r="K1243" s="243"/>
      <c r="L1243" s="243"/>
      <c r="M1243" s="243"/>
      <c r="N1243" s="243"/>
      <c r="O1243" s="243"/>
      <c r="P1243" s="243"/>
      <c r="Q1243" s="243"/>
      <c r="R1243" s="243"/>
      <c r="S1243" s="243"/>
      <c r="T1243" s="243"/>
      <c r="U1243" s="243"/>
      <c r="V1243" s="243"/>
      <c r="W1243" s="243"/>
    </row>
    <row r="1244" spans="11:23" x14ac:dyDescent="0.25">
      <c r="K1244" s="243"/>
      <c r="L1244" s="243"/>
      <c r="M1244" s="243"/>
      <c r="N1244" s="243"/>
      <c r="O1244" s="243"/>
      <c r="P1244" s="243"/>
      <c r="Q1244" s="243"/>
      <c r="R1244" s="243"/>
      <c r="S1244" s="243"/>
      <c r="T1244" s="243"/>
      <c r="U1244" s="243"/>
      <c r="V1244" s="243"/>
      <c r="W1244" s="243"/>
    </row>
    <row r="1245" spans="11:23" x14ac:dyDescent="0.25">
      <c r="K1245" s="243"/>
      <c r="L1245" s="243"/>
      <c r="M1245" s="243"/>
      <c r="N1245" s="243"/>
      <c r="O1245" s="243"/>
      <c r="P1245" s="243"/>
      <c r="Q1245" s="243"/>
      <c r="R1245" s="243"/>
      <c r="S1245" s="243"/>
      <c r="T1245" s="243"/>
      <c r="U1245" s="243"/>
      <c r="V1245" s="243"/>
      <c r="W1245" s="243"/>
    </row>
    <row r="1246" spans="11:23" x14ac:dyDescent="0.25">
      <c r="K1246" s="243"/>
      <c r="L1246" s="243"/>
      <c r="M1246" s="243"/>
      <c r="N1246" s="243"/>
      <c r="O1246" s="243"/>
      <c r="P1246" s="243"/>
      <c r="Q1246" s="243"/>
      <c r="R1246" s="243"/>
      <c r="S1246" s="243"/>
      <c r="T1246" s="243"/>
      <c r="U1246" s="243"/>
      <c r="V1246" s="243"/>
      <c r="W1246" s="243"/>
    </row>
    <row r="1247" spans="11:23" x14ac:dyDescent="0.25">
      <c r="K1247" s="243"/>
      <c r="L1247" s="243"/>
      <c r="M1247" s="243"/>
      <c r="N1247" s="243"/>
      <c r="O1247" s="243"/>
      <c r="P1247" s="243"/>
      <c r="Q1247" s="243"/>
      <c r="R1247" s="243"/>
      <c r="S1247" s="243"/>
      <c r="T1247" s="243"/>
      <c r="U1247" s="243"/>
      <c r="V1247" s="243"/>
      <c r="W1247" s="243"/>
    </row>
    <row r="1248" spans="11:23" x14ac:dyDescent="0.25">
      <c r="K1248" s="243"/>
      <c r="L1248" s="243"/>
      <c r="M1248" s="243"/>
      <c r="N1248" s="243"/>
      <c r="O1248" s="243"/>
      <c r="P1248" s="243"/>
      <c r="Q1248" s="243"/>
      <c r="R1248" s="243"/>
      <c r="S1248" s="243"/>
      <c r="T1248" s="243"/>
      <c r="U1248" s="243"/>
      <c r="V1248" s="243"/>
      <c r="W1248" s="243"/>
    </row>
    <row r="1249" spans="11:23" x14ac:dyDescent="0.25">
      <c r="K1249" s="243"/>
      <c r="L1249" s="243"/>
      <c r="M1249" s="243"/>
      <c r="N1249" s="243"/>
      <c r="O1249" s="243"/>
      <c r="P1249" s="243"/>
      <c r="Q1249" s="243"/>
      <c r="R1249" s="243"/>
      <c r="S1249" s="243"/>
      <c r="T1249" s="243"/>
      <c r="U1249" s="243"/>
      <c r="V1249" s="243"/>
      <c r="W1249" s="243"/>
    </row>
    <row r="1250" spans="11:23" x14ac:dyDescent="0.25">
      <c r="K1250" s="243"/>
      <c r="L1250" s="243"/>
      <c r="M1250" s="243"/>
      <c r="N1250" s="243"/>
      <c r="O1250" s="243"/>
      <c r="P1250" s="243"/>
      <c r="Q1250" s="243"/>
      <c r="R1250" s="243"/>
      <c r="S1250" s="243"/>
      <c r="T1250" s="243"/>
      <c r="U1250" s="243"/>
      <c r="V1250" s="243"/>
      <c r="W1250" s="243"/>
    </row>
    <row r="1251" spans="11:23" x14ac:dyDescent="0.25">
      <c r="K1251" s="243"/>
      <c r="L1251" s="243"/>
      <c r="M1251" s="243"/>
      <c r="N1251" s="243"/>
      <c r="O1251" s="243"/>
      <c r="P1251" s="243"/>
      <c r="Q1251" s="243"/>
      <c r="R1251" s="243"/>
      <c r="S1251" s="243"/>
      <c r="T1251" s="243"/>
      <c r="U1251" s="243"/>
      <c r="V1251" s="243"/>
      <c r="W1251" s="243"/>
    </row>
    <row r="1252" spans="11:23" x14ac:dyDescent="0.25">
      <c r="K1252" s="243"/>
      <c r="L1252" s="243"/>
      <c r="M1252" s="243"/>
      <c r="N1252" s="243"/>
      <c r="O1252" s="243"/>
      <c r="P1252" s="243"/>
      <c r="Q1252" s="243"/>
      <c r="R1252" s="243"/>
      <c r="S1252" s="243"/>
      <c r="T1252" s="243"/>
      <c r="U1252" s="243"/>
      <c r="V1252" s="243"/>
      <c r="W1252" s="243"/>
    </row>
    <row r="1253" spans="11:23" x14ac:dyDescent="0.25">
      <c r="K1253" s="243"/>
      <c r="L1253" s="243"/>
      <c r="M1253" s="243"/>
      <c r="N1253" s="243"/>
      <c r="O1253" s="243"/>
      <c r="P1253" s="243"/>
      <c r="Q1253" s="243"/>
      <c r="R1253" s="243"/>
      <c r="S1253" s="243"/>
      <c r="T1253" s="243"/>
      <c r="U1253" s="243"/>
      <c r="V1253" s="243"/>
      <c r="W1253" s="243"/>
    </row>
    <row r="1254" spans="11:23" x14ac:dyDescent="0.25">
      <c r="K1254" s="243"/>
      <c r="L1254" s="243"/>
      <c r="M1254" s="243"/>
      <c r="N1254" s="243"/>
      <c r="O1254" s="243"/>
      <c r="P1254" s="243"/>
      <c r="Q1254" s="243"/>
      <c r="R1254" s="243"/>
      <c r="S1254" s="243"/>
      <c r="T1254" s="243"/>
      <c r="U1254" s="243"/>
      <c r="V1254" s="243"/>
      <c r="W1254" s="243"/>
    </row>
    <row r="1255" spans="11:23" x14ac:dyDescent="0.25">
      <c r="K1255" s="243"/>
      <c r="L1255" s="243"/>
      <c r="M1255" s="243"/>
      <c r="N1255" s="243"/>
      <c r="O1255" s="243"/>
      <c r="P1255" s="243"/>
      <c r="Q1255" s="243"/>
      <c r="R1255" s="243"/>
      <c r="S1255" s="243"/>
      <c r="T1255" s="243"/>
      <c r="U1255" s="243"/>
      <c r="V1255" s="243"/>
      <c r="W1255" s="243"/>
    </row>
    <row r="1256" spans="11:23" x14ac:dyDescent="0.25">
      <c r="K1256" s="243"/>
      <c r="L1256" s="243"/>
      <c r="M1256" s="243"/>
      <c r="N1256" s="243"/>
      <c r="O1256" s="243"/>
      <c r="P1256" s="243"/>
      <c r="Q1256" s="243"/>
      <c r="R1256" s="243"/>
      <c r="S1256" s="243"/>
      <c r="T1256" s="243"/>
      <c r="U1256" s="243"/>
      <c r="V1256" s="243"/>
      <c r="W1256" s="243"/>
    </row>
    <row r="1257" spans="11:23" x14ac:dyDescent="0.25">
      <c r="K1257" s="243"/>
      <c r="L1257" s="243"/>
      <c r="M1257" s="243"/>
      <c r="N1257" s="243"/>
      <c r="O1257" s="243"/>
      <c r="P1257" s="243"/>
      <c r="Q1257" s="243"/>
      <c r="R1257" s="243"/>
      <c r="S1257" s="243"/>
      <c r="T1257" s="243"/>
      <c r="U1257" s="243"/>
      <c r="V1257" s="243"/>
      <c r="W1257" s="243"/>
    </row>
    <row r="1258" spans="11:23" x14ac:dyDescent="0.25">
      <c r="K1258" s="243"/>
      <c r="L1258" s="243"/>
      <c r="M1258" s="243"/>
      <c r="N1258" s="243"/>
      <c r="O1258" s="243"/>
      <c r="P1258" s="243"/>
      <c r="Q1258" s="243"/>
      <c r="R1258" s="243"/>
      <c r="S1258" s="243"/>
      <c r="T1258" s="243"/>
      <c r="U1258" s="243"/>
      <c r="V1258" s="243"/>
      <c r="W1258" s="243"/>
    </row>
    <row r="1259" spans="11:23" x14ac:dyDescent="0.25">
      <c r="K1259" s="243"/>
      <c r="L1259" s="243"/>
      <c r="M1259" s="243"/>
      <c r="N1259" s="243"/>
      <c r="O1259" s="243"/>
      <c r="P1259" s="243"/>
      <c r="Q1259" s="243"/>
      <c r="R1259" s="243"/>
      <c r="S1259" s="243"/>
      <c r="T1259" s="243"/>
      <c r="U1259" s="243"/>
      <c r="V1259" s="243"/>
      <c r="W1259" s="243"/>
    </row>
    <row r="1260" spans="11:23" x14ac:dyDescent="0.25">
      <c r="K1260" s="255" t="s">
        <v>242</v>
      </c>
      <c r="L1260" s="255" t="s">
        <v>242</v>
      </c>
      <c r="M1260" s="255" t="s">
        <v>242</v>
      </c>
      <c r="N1260" s="255" t="s">
        <v>242</v>
      </c>
      <c r="O1260" s="255" t="s">
        <v>242</v>
      </c>
      <c r="P1260" s="255" t="s">
        <v>242</v>
      </c>
      <c r="Q1260" s="255" t="s">
        <v>242</v>
      </c>
      <c r="R1260" s="255" t="s">
        <v>242</v>
      </c>
      <c r="S1260" s="255" t="s">
        <v>242</v>
      </c>
      <c r="T1260" s="255" t="s">
        <v>242</v>
      </c>
      <c r="U1260" s="255" t="s">
        <v>242</v>
      </c>
      <c r="V1260" s="255" t="s">
        <v>242</v>
      </c>
      <c r="W1260" s="255" t="s">
        <v>242</v>
      </c>
    </row>
    <row r="1261" spans="11:23" x14ac:dyDescent="0.25">
      <c r="K1261" s="243"/>
      <c r="L1261" s="243"/>
      <c r="M1261" s="243"/>
      <c r="N1261" s="243"/>
      <c r="O1261" s="243"/>
      <c r="P1261" s="243"/>
      <c r="Q1261" s="243"/>
      <c r="R1261" s="243"/>
      <c r="S1261" s="243"/>
      <c r="T1261" s="243"/>
      <c r="U1261" s="243"/>
      <c r="V1261" s="243"/>
      <c r="W1261" s="243"/>
    </row>
    <row r="1262" spans="11:23" x14ac:dyDescent="0.25">
      <c r="K1262" s="243"/>
      <c r="L1262" s="243"/>
      <c r="M1262" s="243"/>
      <c r="N1262" s="243"/>
      <c r="O1262" s="243"/>
      <c r="P1262" s="243"/>
      <c r="Q1262" s="243"/>
      <c r="R1262" s="243"/>
      <c r="S1262" s="243"/>
      <c r="T1262" s="243"/>
      <c r="U1262" s="243"/>
      <c r="V1262" s="243"/>
      <c r="W1262" s="243"/>
    </row>
    <row r="1263" spans="11:23" x14ac:dyDescent="0.25">
      <c r="K1263" s="243"/>
      <c r="L1263" s="243"/>
      <c r="M1263" s="243"/>
      <c r="N1263" s="243"/>
      <c r="O1263" s="243"/>
      <c r="P1263" s="243"/>
      <c r="Q1263" s="243"/>
      <c r="R1263" s="243"/>
      <c r="S1263" s="243"/>
      <c r="T1263" s="243"/>
      <c r="U1263" s="243"/>
      <c r="V1263" s="243"/>
      <c r="W1263" s="243"/>
    </row>
    <row r="1264" spans="11:23" x14ac:dyDescent="0.25">
      <c r="K1264" s="243"/>
      <c r="L1264" s="243"/>
      <c r="M1264" s="243"/>
      <c r="N1264" s="243"/>
      <c r="O1264" s="243"/>
      <c r="P1264" s="243"/>
      <c r="Q1264" s="243"/>
      <c r="R1264" s="243"/>
      <c r="S1264" s="243"/>
      <c r="T1264" s="243"/>
      <c r="U1264" s="243"/>
      <c r="V1264" s="243"/>
      <c r="W1264" s="243"/>
    </row>
    <row r="1265" spans="11:23" x14ac:dyDescent="0.25">
      <c r="K1265" s="243"/>
      <c r="L1265" s="243"/>
      <c r="M1265" s="243"/>
      <c r="N1265" s="243"/>
      <c r="O1265" s="243"/>
      <c r="P1265" s="243"/>
      <c r="Q1265" s="243"/>
      <c r="R1265" s="243"/>
      <c r="S1265" s="243"/>
      <c r="T1265" s="243"/>
      <c r="U1265" s="243"/>
      <c r="V1265" s="243"/>
      <c r="W1265" s="243"/>
    </row>
    <row r="1266" spans="11:23" x14ac:dyDescent="0.25">
      <c r="K1266" s="243"/>
      <c r="L1266" s="243"/>
      <c r="M1266" s="243"/>
      <c r="N1266" s="243"/>
      <c r="O1266" s="243"/>
      <c r="P1266" s="243"/>
      <c r="Q1266" s="243"/>
      <c r="R1266" s="243"/>
      <c r="S1266" s="243"/>
      <c r="T1266" s="243"/>
      <c r="U1266" s="243"/>
      <c r="V1266" s="243"/>
      <c r="W1266" s="243"/>
    </row>
    <row r="1267" spans="11:23" x14ac:dyDescent="0.25">
      <c r="K1267" s="243"/>
      <c r="L1267" s="243"/>
      <c r="M1267" s="243"/>
      <c r="N1267" s="243"/>
      <c r="O1267" s="243"/>
      <c r="P1267" s="243"/>
      <c r="Q1267" s="243"/>
      <c r="R1267" s="243"/>
      <c r="S1267" s="243"/>
      <c r="T1267" s="243"/>
      <c r="U1267" s="243"/>
      <c r="V1267" s="243"/>
      <c r="W1267" s="243"/>
    </row>
    <row r="1268" spans="11:23" x14ac:dyDescent="0.25">
      <c r="K1268" s="243"/>
      <c r="L1268" s="243"/>
      <c r="M1268" s="243"/>
      <c r="N1268" s="243"/>
      <c r="O1268" s="243"/>
      <c r="P1268" s="243"/>
      <c r="Q1268" s="243"/>
      <c r="R1268" s="243"/>
      <c r="S1268" s="243"/>
      <c r="T1268" s="243"/>
      <c r="U1268" s="243"/>
      <c r="V1268" s="243"/>
      <c r="W1268" s="243"/>
    </row>
    <row r="1269" spans="11:23" x14ac:dyDescent="0.25">
      <c r="K1269" s="243"/>
      <c r="L1269" s="243"/>
      <c r="M1269" s="243"/>
      <c r="N1269" s="243"/>
      <c r="O1269" s="243"/>
      <c r="P1269" s="243"/>
      <c r="Q1269" s="243"/>
      <c r="R1269" s="243"/>
      <c r="S1269" s="243"/>
      <c r="T1269" s="243"/>
      <c r="U1269" s="243"/>
      <c r="V1269" s="243"/>
      <c r="W1269" s="243"/>
    </row>
    <row r="1270" spans="11:23" x14ac:dyDescent="0.25">
      <c r="K1270" s="243"/>
      <c r="L1270" s="243"/>
      <c r="M1270" s="243"/>
      <c r="N1270" s="243"/>
      <c r="O1270" s="243"/>
      <c r="P1270" s="243"/>
      <c r="Q1270" s="243"/>
      <c r="R1270" s="243"/>
      <c r="S1270" s="243"/>
      <c r="T1270" s="243"/>
      <c r="U1270" s="243"/>
      <c r="V1270" s="243"/>
      <c r="W1270" s="243"/>
    </row>
    <row r="1271" spans="11:23" x14ac:dyDescent="0.25">
      <c r="K1271" s="243"/>
      <c r="L1271" s="243"/>
      <c r="M1271" s="243"/>
      <c r="N1271" s="243"/>
      <c r="O1271" s="243"/>
      <c r="P1271" s="243"/>
      <c r="Q1271" s="243"/>
      <c r="R1271" s="243"/>
      <c r="S1271" s="243"/>
      <c r="T1271" s="243"/>
      <c r="U1271" s="243"/>
      <c r="V1271" s="243"/>
      <c r="W1271" s="243"/>
    </row>
    <row r="1272" spans="11:23" x14ac:dyDescent="0.25">
      <c r="K1272" s="243"/>
      <c r="L1272" s="243"/>
      <c r="M1272" s="243"/>
      <c r="N1272" s="243"/>
      <c r="O1272" s="243"/>
      <c r="P1272" s="243"/>
      <c r="Q1272" s="243"/>
      <c r="R1272" s="243"/>
      <c r="S1272" s="243"/>
      <c r="T1272" s="243"/>
      <c r="U1272" s="243"/>
      <c r="V1272" s="243"/>
      <c r="W1272" s="243"/>
    </row>
    <row r="1273" spans="11:23" x14ac:dyDescent="0.25">
      <c r="K1273" s="243"/>
      <c r="L1273" s="243"/>
      <c r="M1273" s="243"/>
      <c r="N1273" s="243"/>
      <c r="O1273" s="243"/>
      <c r="P1273" s="243"/>
      <c r="Q1273" s="243"/>
      <c r="R1273" s="243"/>
      <c r="S1273" s="243"/>
      <c r="T1273" s="243"/>
      <c r="U1273" s="243"/>
      <c r="V1273" s="243"/>
      <c r="W1273" s="243"/>
    </row>
    <row r="1274" spans="11:23" x14ac:dyDescent="0.25">
      <c r="K1274" s="243"/>
      <c r="L1274" s="243"/>
      <c r="M1274" s="243"/>
      <c r="N1274" s="243"/>
      <c r="O1274" s="243"/>
      <c r="P1274" s="243"/>
      <c r="Q1274" s="243"/>
      <c r="R1274" s="243"/>
      <c r="S1274" s="243"/>
      <c r="T1274" s="243"/>
      <c r="U1274" s="243"/>
      <c r="V1274" s="243"/>
      <c r="W1274" s="243"/>
    </row>
    <row r="1275" spans="11:23" x14ac:dyDescent="0.25">
      <c r="K1275" s="243"/>
      <c r="L1275" s="243"/>
      <c r="M1275" s="243"/>
      <c r="N1275" s="243"/>
      <c r="O1275" s="243"/>
      <c r="P1275" s="243"/>
      <c r="Q1275" s="243"/>
      <c r="R1275" s="243"/>
      <c r="S1275" s="243"/>
      <c r="T1275" s="243"/>
      <c r="U1275" s="243"/>
      <c r="V1275" s="243"/>
      <c r="W1275" s="243"/>
    </row>
    <row r="1276" spans="11:23" x14ac:dyDescent="0.25">
      <c r="K1276" s="243"/>
      <c r="L1276" s="243"/>
      <c r="M1276" s="243"/>
      <c r="N1276" s="243"/>
      <c r="O1276" s="243"/>
      <c r="P1276" s="243"/>
      <c r="Q1276" s="243"/>
      <c r="R1276" s="243"/>
      <c r="S1276" s="243"/>
      <c r="T1276" s="243"/>
      <c r="U1276" s="243"/>
      <c r="V1276" s="243"/>
      <c r="W1276" s="243"/>
    </row>
    <row r="1277" spans="11:23" x14ac:dyDescent="0.25">
      <c r="K1277" s="243"/>
      <c r="L1277" s="243"/>
      <c r="M1277" s="243"/>
      <c r="N1277" s="243"/>
      <c r="O1277" s="243"/>
      <c r="P1277" s="243"/>
      <c r="Q1277" s="243"/>
      <c r="R1277" s="243"/>
      <c r="S1277" s="243"/>
      <c r="T1277" s="243"/>
      <c r="U1277" s="243"/>
      <c r="V1277" s="243"/>
      <c r="W1277" s="243"/>
    </row>
    <row r="1278" spans="11:23" x14ac:dyDescent="0.25">
      <c r="K1278" s="243"/>
      <c r="L1278" s="243"/>
      <c r="M1278" s="243"/>
      <c r="N1278" s="243"/>
      <c r="O1278" s="243"/>
      <c r="P1278" s="243"/>
      <c r="Q1278" s="243"/>
      <c r="R1278" s="243"/>
      <c r="S1278" s="243"/>
      <c r="T1278" s="243"/>
      <c r="U1278" s="243"/>
      <c r="V1278" s="243"/>
      <c r="W1278" s="243"/>
    </row>
    <row r="1279" spans="11:23" x14ac:dyDescent="0.25">
      <c r="K1279" s="243"/>
      <c r="L1279" s="243"/>
      <c r="M1279" s="243"/>
      <c r="N1279" s="243"/>
      <c r="O1279" s="243"/>
      <c r="P1279" s="243"/>
      <c r="Q1279" s="243"/>
      <c r="R1279" s="243"/>
      <c r="S1279" s="243"/>
      <c r="T1279" s="243"/>
      <c r="U1279" s="243"/>
      <c r="V1279" s="243"/>
      <c r="W1279" s="243"/>
    </row>
    <row r="1280" spans="11:23" x14ac:dyDescent="0.25">
      <c r="K1280" s="243"/>
      <c r="L1280" s="243"/>
      <c r="M1280" s="243"/>
      <c r="N1280" s="243"/>
      <c r="O1280" s="243"/>
      <c r="P1280" s="243"/>
      <c r="Q1280" s="243"/>
      <c r="R1280" s="243"/>
      <c r="S1280" s="243"/>
      <c r="T1280" s="243"/>
      <c r="U1280" s="243"/>
      <c r="V1280" s="243"/>
      <c r="W1280" s="243"/>
    </row>
    <row r="1281" spans="11:23" x14ac:dyDescent="0.25">
      <c r="K1281" s="243"/>
      <c r="L1281" s="243"/>
      <c r="M1281" s="243"/>
      <c r="N1281" s="243"/>
      <c r="O1281" s="243"/>
      <c r="P1281" s="243"/>
      <c r="Q1281" s="243"/>
      <c r="R1281" s="243"/>
      <c r="S1281" s="243"/>
      <c r="T1281" s="243"/>
      <c r="U1281" s="243"/>
      <c r="V1281" s="243"/>
      <c r="W1281" s="243"/>
    </row>
    <row r="1282" spans="11:23" x14ac:dyDescent="0.25">
      <c r="K1282" s="243"/>
      <c r="L1282" s="243"/>
      <c r="M1282" s="243"/>
      <c r="N1282" s="243"/>
      <c r="O1282" s="243"/>
      <c r="P1282" s="243"/>
      <c r="Q1282" s="243"/>
      <c r="R1282" s="243"/>
      <c r="S1282" s="243"/>
      <c r="T1282" s="243"/>
      <c r="U1282" s="243"/>
      <c r="V1282" s="243"/>
      <c r="W1282" s="243"/>
    </row>
    <row r="1283" spans="11:23" x14ac:dyDescent="0.25">
      <c r="K1283" s="243"/>
      <c r="L1283" s="243"/>
      <c r="M1283" s="243"/>
      <c r="N1283" s="243"/>
      <c r="O1283" s="243"/>
      <c r="P1283" s="243"/>
      <c r="Q1283" s="243"/>
      <c r="R1283" s="243"/>
      <c r="S1283" s="243"/>
      <c r="T1283" s="243"/>
      <c r="U1283" s="243"/>
      <c r="V1283" s="243"/>
      <c r="W1283" s="243"/>
    </row>
    <row r="1284" spans="11:23" x14ac:dyDescent="0.25">
      <c r="K1284" s="243"/>
      <c r="L1284" s="243"/>
      <c r="M1284" s="243"/>
      <c r="N1284" s="243"/>
      <c r="O1284" s="243"/>
      <c r="P1284" s="243"/>
      <c r="Q1284" s="243"/>
      <c r="R1284" s="243"/>
      <c r="S1284" s="243"/>
      <c r="T1284" s="243"/>
      <c r="U1284" s="243"/>
      <c r="V1284" s="243"/>
      <c r="W1284" s="243"/>
    </row>
    <row r="1285" spans="11:23" x14ac:dyDescent="0.25">
      <c r="K1285" s="243"/>
      <c r="L1285" s="243"/>
      <c r="M1285" s="243"/>
      <c r="N1285" s="243"/>
      <c r="O1285" s="243"/>
      <c r="P1285" s="243"/>
      <c r="Q1285" s="243"/>
      <c r="R1285" s="243"/>
      <c r="S1285" s="243"/>
      <c r="T1285" s="243"/>
      <c r="U1285" s="243"/>
      <c r="V1285" s="243"/>
      <c r="W1285" s="243"/>
    </row>
    <row r="1286" spans="11:23" x14ac:dyDescent="0.25">
      <c r="K1286" s="243"/>
      <c r="L1286" s="243"/>
      <c r="M1286" s="243"/>
      <c r="N1286" s="243"/>
      <c r="O1286" s="243"/>
      <c r="P1286" s="243"/>
      <c r="Q1286" s="243"/>
      <c r="R1286" s="243"/>
      <c r="S1286" s="243"/>
      <c r="T1286" s="243"/>
      <c r="U1286" s="243"/>
      <c r="V1286" s="243"/>
      <c r="W1286" s="243"/>
    </row>
    <row r="1287" spans="11:23" x14ac:dyDescent="0.25">
      <c r="K1287" s="243"/>
      <c r="L1287" s="243"/>
      <c r="M1287" s="243"/>
      <c r="N1287" s="243"/>
      <c r="O1287" s="243"/>
      <c r="P1287" s="243"/>
      <c r="Q1287" s="243"/>
      <c r="R1287" s="243"/>
      <c r="S1287" s="243"/>
      <c r="T1287" s="243"/>
      <c r="U1287" s="243"/>
      <c r="V1287" s="243"/>
      <c r="W1287" s="243"/>
    </row>
    <row r="1288" spans="11:23" x14ac:dyDescent="0.25">
      <c r="K1288" s="243"/>
      <c r="L1288" s="243"/>
      <c r="M1288" s="243"/>
      <c r="N1288" s="243"/>
      <c r="O1288" s="243"/>
      <c r="P1288" s="243"/>
      <c r="Q1288" s="243"/>
      <c r="R1288" s="243"/>
      <c r="S1288" s="243"/>
      <c r="T1288" s="243"/>
      <c r="U1288" s="243"/>
      <c r="V1288" s="243"/>
      <c r="W1288" s="243"/>
    </row>
    <row r="1289" spans="11:23" x14ac:dyDescent="0.25">
      <c r="K1289" s="243"/>
      <c r="L1289" s="243"/>
      <c r="M1289" s="243"/>
      <c r="N1289" s="243"/>
      <c r="O1289" s="243"/>
      <c r="P1289" s="243"/>
      <c r="Q1289" s="243"/>
      <c r="R1289" s="243"/>
      <c r="S1289" s="243"/>
      <c r="T1289" s="243"/>
      <c r="U1289" s="243"/>
      <c r="V1289" s="243"/>
      <c r="W1289" s="243"/>
    </row>
    <row r="1290" spans="11:23" x14ac:dyDescent="0.25">
      <c r="K1290" s="243"/>
      <c r="L1290" s="243"/>
      <c r="M1290" s="243"/>
      <c r="N1290" s="243"/>
      <c r="O1290" s="243"/>
      <c r="P1290" s="243"/>
      <c r="Q1290" s="243"/>
      <c r="R1290" s="243"/>
      <c r="S1290" s="243"/>
      <c r="T1290" s="243"/>
      <c r="U1290" s="243"/>
      <c r="V1290" s="243"/>
      <c r="W1290" s="243"/>
    </row>
    <row r="1291" spans="11:23" x14ac:dyDescent="0.25">
      <c r="K1291" s="243"/>
      <c r="L1291" s="243"/>
      <c r="M1291" s="243"/>
      <c r="N1291" s="243"/>
      <c r="O1291" s="243"/>
      <c r="P1291" s="243"/>
      <c r="Q1291" s="243"/>
      <c r="R1291" s="243"/>
      <c r="S1291" s="243"/>
      <c r="T1291" s="243"/>
      <c r="U1291" s="243"/>
      <c r="V1291" s="243"/>
      <c r="W1291" s="243"/>
    </row>
    <row r="1292" spans="11:23" x14ac:dyDescent="0.25">
      <c r="K1292" s="243"/>
      <c r="L1292" s="243"/>
      <c r="M1292" s="243"/>
      <c r="N1292" s="243"/>
      <c r="O1292" s="243"/>
      <c r="P1292" s="243"/>
      <c r="Q1292" s="243"/>
      <c r="R1292" s="243"/>
      <c r="S1292" s="243"/>
      <c r="T1292" s="243"/>
      <c r="U1292" s="243"/>
      <c r="V1292" s="243"/>
      <c r="W1292" s="243"/>
    </row>
    <row r="1293" spans="11:23" x14ac:dyDescent="0.25">
      <c r="K1293" s="243"/>
      <c r="L1293" s="243"/>
      <c r="M1293" s="243"/>
      <c r="N1293" s="243"/>
      <c r="O1293" s="243"/>
      <c r="P1293" s="243"/>
      <c r="Q1293" s="243"/>
      <c r="R1293" s="243"/>
      <c r="S1293" s="243"/>
      <c r="T1293" s="243"/>
      <c r="U1293" s="243"/>
      <c r="V1293" s="243"/>
      <c r="W1293" s="243"/>
    </row>
    <row r="1294" spans="11:23" x14ac:dyDescent="0.25">
      <c r="K1294" s="243"/>
      <c r="L1294" s="243"/>
      <c r="M1294" s="243"/>
      <c r="N1294" s="243"/>
      <c r="O1294" s="243"/>
      <c r="P1294" s="243"/>
      <c r="Q1294" s="243"/>
      <c r="R1294" s="243"/>
      <c r="S1294" s="243"/>
      <c r="T1294" s="243"/>
      <c r="U1294" s="243"/>
      <c r="V1294" s="243"/>
      <c r="W1294" s="243"/>
    </row>
    <row r="1295" spans="11:23" x14ac:dyDescent="0.25">
      <c r="K1295" s="243"/>
      <c r="L1295" s="243"/>
      <c r="M1295" s="243"/>
      <c r="N1295" s="243"/>
      <c r="O1295" s="243"/>
      <c r="P1295" s="243"/>
      <c r="Q1295" s="243"/>
      <c r="R1295" s="243"/>
      <c r="S1295" s="243"/>
      <c r="T1295" s="243"/>
      <c r="U1295" s="243"/>
      <c r="V1295" s="243"/>
      <c r="W1295" s="243"/>
    </row>
    <row r="1296" spans="11:23" x14ac:dyDescent="0.25">
      <c r="K1296" s="243"/>
      <c r="L1296" s="243"/>
      <c r="M1296" s="243"/>
      <c r="N1296" s="243"/>
      <c r="O1296" s="243"/>
      <c r="P1296" s="243"/>
      <c r="Q1296" s="243"/>
      <c r="R1296" s="243"/>
      <c r="S1296" s="243"/>
      <c r="T1296" s="243"/>
      <c r="U1296" s="243"/>
      <c r="V1296" s="243"/>
      <c r="W1296" s="243"/>
    </row>
    <row r="1297" spans="11:23" x14ac:dyDescent="0.25">
      <c r="K1297" s="243"/>
      <c r="L1297" s="243"/>
      <c r="M1297" s="243"/>
      <c r="N1297" s="243"/>
      <c r="O1297" s="243"/>
      <c r="P1297" s="243"/>
      <c r="Q1297" s="243"/>
      <c r="R1297" s="243"/>
      <c r="S1297" s="243"/>
      <c r="T1297" s="243"/>
      <c r="U1297" s="243"/>
      <c r="V1297" s="243"/>
      <c r="W1297" s="243"/>
    </row>
    <row r="1298" spans="11:23" x14ac:dyDescent="0.25">
      <c r="K1298" s="243"/>
      <c r="L1298" s="243"/>
      <c r="M1298" s="243"/>
      <c r="N1298" s="243"/>
      <c r="O1298" s="243"/>
      <c r="P1298" s="243"/>
      <c r="Q1298" s="243"/>
      <c r="R1298" s="243"/>
      <c r="S1298" s="243"/>
      <c r="T1298" s="243"/>
      <c r="U1298" s="243"/>
      <c r="V1298" s="243"/>
      <c r="W1298" s="243"/>
    </row>
    <row r="1299" spans="11:23" x14ac:dyDescent="0.25">
      <c r="K1299" s="243"/>
      <c r="L1299" s="243"/>
      <c r="M1299" s="243"/>
      <c r="N1299" s="243"/>
      <c r="O1299" s="243"/>
      <c r="P1299" s="243"/>
      <c r="Q1299" s="243"/>
      <c r="R1299" s="243"/>
      <c r="S1299" s="243"/>
      <c r="T1299" s="243"/>
      <c r="U1299" s="243"/>
      <c r="V1299" s="243"/>
      <c r="W1299" s="243"/>
    </row>
    <row r="1300" spans="11:23" x14ac:dyDescent="0.25">
      <c r="K1300" s="243"/>
      <c r="L1300" s="243"/>
      <c r="M1300" s="243"/>
      <c r="N1300" s="243"/>
      <c r="O1300" s="243"/>
      <c r="P1300" s="243"/>
      <c r="Q1300" s="243"/>
      <c r="R1300" s="243"/>
      <c r="S1300" s="243"/>
      <c r="T1300" s="243"/>
      <c r="U1300" s="243"/>
      <c r="V1300" s="243"/>
      <c r="W1300" s="243"/>
    </row>
    <row r="1301" spans="11:23" x14ac:dyDescent="0.25">
      <c r="K1301" s="243"/>
      <c r="L1301" s="243"/>
      <c r="M1301" s="243"/>
      <c r="N1301" s="243"/>
      <c r="O1301" s="243"/>
      <c r="P1301" s="243"/>
      <c r="Q1301" s="243"/>
      <c r="R1301" s="243"/>
      <c r="S1301" s="243"/>
      <c r="T1301" s="243"/>
      <c r="U1301" s="243"/>
      <c r="V1301" s="243"/>
      <c r="W1301" s="243"/>
    </row>
    <row r="1302" spans="11:23" x14ac:dyDescent="0.25">
      <c r="K1302" s="243"/>
      <c r="L1302" s="243"/>
      <c r="M1302" s="243"/>
      <c r="N1302" s="243"/>
      <c r="O1302" s="243"/>
      <c r="P1302" s="243"/>
      <c r="Q1302" s="243"/>
      <c r="R1302" s="243"/>
      <c r="S1302" s="243"/>
      <c r="T1302" s="243"/>
      <c r="U1302" s="243"/>
      <c r="V1302" s="243"/>
      <c r="W1302" s="243"/>
    </row>
    <row r="1303" spans="11:23" x14ac:dyDescent="0.25">
      <c r="K1303" s="243"/>
      <c r="L1303" s="243"/>
      <c r="M1303" s="243"/>
      <c r="N1303" s="243"/>
      <c r="O1303" s="243"/>
      <c r="P1303" s="243"/>
      <c r="Q1303" s="243"/>
      <c r="R1303" s="243"/>
      <c r="S1303" s="243"/>
      <c r="T1303" s="243"/>
      <c r="U1303" s="243"/>
      <c r="V1303" s="243"/>
      <c r="W1303" s="243"/>
    </row>
    <row r="1304" spans="11:23" x14ac:dyDescent="0.25">
      <c r="K1304" s="243"/>
      <c r="L1304" s="243"/>
      <c r="M1304" s="243"/>
      <c r="N1304" s="243"/>
      <c r="O1304" s="243"/>
      <c r="P1304" s="243"/>
      <c r="Q1304" s="243"/>
      <c r="R1304" s="243"/>
      <c r="S1304" s="243"/>
      <c r="T1304" s="243"/>
      <c r="U1304" s="243"/>
      <c r="V1304" s="243"/>
      <c r="W1304" s="243"/>
    </row>
    <row r="1305" spans="11:23" x14ac:dyDescent="0.25">
      <c r="K1305" s="243"/>
      <c r="L1305" s="243"/>
      <c r="M1305" s="243"/>
      <c r="N1305" s="243"/>
      <c r="O1305" s="243"/>
      <c r="P1305" s="243"/>
      <c r="Q1305" s="243"/>
      <c r="R1305" s="243"/>
      <c r="S1305" s="243"/>
      <c r="T1305" s="243"/>
      <c r="U1305" s="243"/>
      <c r="V1305" s="243"/>
      <c r="W1305" s="243"/>
    </row>
    <row r="1306" spans="11:23" x14ac:dyDescent="0.25">
      <c r="K1306" s="243"/>
      <c r="L1306" s="243"/>
      <c r="M1306" s="243"/>
      <c r="N1306" s="243"/>
      <c r="O1306" s="243"/>
      <c r="P1306" s="243"/>
      <c r="Q1306" s="243"/>
      <c r="R1306" s="243"/>
      <c r="S1306" s="243"/>
      <c r="T1306" s="243"/>
      <c r="U1306" s="243"/>
      <c r="V1306" s="243"/>
      <c r="W1306" s="243"/>
    </row>
    <row r="1307" spans="11:23" x14ac:dyDescent="0.25">
      <c r="K1307" s="243"/>
      <c r="L1307" s="243"/>
      <c r="M1307" s="243"/>
      <c r="N1307" s="243"/>
      <c r="O1307" s="243"/>
      <c r="P1307" s="243"/>
      <c r="Q1307" s="243"/>
      <c r="R1307" s="243"/>
      <c r="S1307" s="243"/>
      <c r="T1307" s="243"/>
      <c r="U1307" s="243"/>
      <c r="V1307" s="243"/>
      <c r="W1307" s="243"/>
    </row>
    <row r="1308" spans="11:23" x14ac:dyDescent="0.25">
      <c r="K1308" s="243"/>
      <c r="L1308" s="243"/>
      <c r="M1308" s="243"/>
      <c r="N1308" s="243"/>
      <c r="O1308" s="243"/>
      <c r="P1308" s="243"/>
      <c r="Q1308" s="243"/>
      <c r="R1308" s="243"/>
      <c r="S1308" s="243"/>
      <c r="T1308" s="243"/>
      <c r="U1308" s="243"/>
      <c r="V1308" s="243"/>
      <c r="W1308" s="243"/>
    </row>
    <row r="1309" spans="11:23" x14ac:dyDescent="0.25">
      <c r="K1309" s="243"/>
      <c r="L1309" s="243"/>
      <c r="M1309" s="243"/>
      <c r="N1309" s="243"/>
      <c r="O1309" s="243"/>
      <c r="P1309" s="243"/>
      <c r="Q1309" s="243"/>
      <c r="R1309" s="243"/>
      <c r="S1309" s="243"/>
      <c r="T1309" s="243"/>
      <c r="U1309" s="243"/>
      <c r="V1309" s="243"/>
      <c r="W1309" s="243"/>
    </row>
    <row r="1310" spans="11:23" x14ac:dyDescent="0.25">
      <c r="K1310" s="243"/>
      <c r="L1310" s="243"/>
      <c r="M1310" s="243"/>
      <c r="N1310" s="243"/>
      <c r="O1310" s="243"/>
      <c r="P1310" s="243"/>
      <c r="Q1310" s="243"/>
      <c r="R1310" s="243"/>
      <c r="S1310" s="243"/>
      <c r="T1310" s="243"/>
      <c r="U1310" s="243"/>
      <c r="V1310" s="243"/>
      <c r="W1310" s="243"/>
    </row>
    <row r="1311" spans="11:23" x14ac:dyDescent="0.25">
      <c r="K1311" s="243"/>
      <c r="L1311" s="243"/>
      <c r="M1311" s="243"/>
      <c r="N1311" s="243"/>
      <c r="O1311" s="243"/>
      <c r="P1311" s="243"/>
      <c r="Q1311" s="243"/>
      <c r="R1311" s="243"/>
      <c r="S1311" s="243"/>
      <c r="T1311" s="243"/>
      <c r="U1311" s="243"/>
      <c r="V1311" s="243"/>
      <c r="W1311" s="243"/>
    </row>
    <row r="1312" spans="11:23" x14ac:dyDescent="0.25">
      <c r="K1312" s="243"/>
      <c r="L1312" s="243"/>
      <c r="M1312" s="243"/>
      <c r="N1312" s="243"/>
      <c r="O1312" s="243"/>
      <c r="P1312" s="243"/>
      <c r="Q1312" s="243"/>
      <c r="R1312" s="243"/>
      <c r="S1312" s="243"/>
      <c r="T1312" s="243"/>
      <c r="U1312" s="243"/>
      <c r="V1312" s="243"/>
      <c r="W1312" s="243"/>
    </row>
    <row r="1313" spans="11:23" x14ac:dyDescent="0.25">
      <c r="K1313" s="243"/>
      <c r="L1313" s="243"/>
      <c r="M1313" s="243"/>
      <c r="N1313" s="243"/>
      <c r="O1313" s="243"/>
      <c r="P1313" s="243"/>
      <c r="Q1313" s="243"/>
      <c r="R1313" s="243"/>
      <c r="S1313" s="243"/>
      <c r="T1313" s="243"/>
      <c r="U1313" s="243"/>
      <c r="V1313" s="243"/>
      <c r="W1313" s="243"/>
    </row>
    <row r="1314" spans="11:23" x14ac:dyDescent="0.25">
      <c r="K1314" s="243"/>
      <c r="L1314" s="243"/>
      <c r="M1314" s="243"/>
      <c r="N1314" s="243"/>
      <c r="O1314" s="243"/>
      <c r="P1314" s="243"/>
      <c r="Q1314" s="243"/>
      <c r="R1314" s="243"/>
      <c r="S1314" s="243"/>
      <c r="T1314" s="243"/>
      <c r="U1314" s="243"/>
      <c r="V1314" s="243"/>
      <c r="W1314" s="243"/>
    </row>
    <row r="1315" spans="11:23" x14ac:dyDescent="0.25">
      <c r="K1315" s="243"/>
      <c r="L1315" s="243"/>
      <c r="M1315" s="243"/>
      <c r="N1315" s="243"/>
      <c r="O1315" s="243"/>
      <c r="P1315" s="243"/>
      <c r="Q1315" s="243"/>
      <c r="R1315" s="243"/>
      <c r="S1315" s="243"/>
      <c r="T1315" s="243"/>
      <c r="U1315" s="243"/>
      <c r="V1315" s="243"/>
      <c r="W1315" s="243"/>
    </row>
    <row r="1316" spans="11:23" x14ac:dyDescent="0.25">
      <c r="K1316" s="243"/>
      <c r="L1316" s="243"/>
      <c r="M1316" s="243"/>
      <c r="N1316" s="243"/>
      <c r="O1316" s="243"/>
      <c r="P1316" s="243"/>
      <c r="Q1316" s="243"/>
      <c r="R1316" s="243"/>
      <c r="S1316" s="243"/>
      <c r="T1316" s="243"/>
      <c r="U1316" s="243"/>
      <c r="V1316" s="243"/>
      <c r="W1316" s="243"/>
    </row>
    <row r="1317" spans="11:23" x14ac:dyDescent="0.25">
      <c r="K1317" s="243"/>
      <c r="L1317" s="243"/>
      <c r="M1317" s="243"/>
      <c r="N1317" s="243"/>
      <c r="O1317" s="243"/>
      <c r="P1317" s="243"/>
      <c r="Q1317" s="243"/>
      <c r="R1317" s="243"/>
      <c r="S1317" s="243"/>
      <c r="T1317" s="243"/>
      <c r="U1317" s="243"/>
      <c r="V1317" s="243"/>
      <c r="W1317" s="243"/>
    </row>
    <row r="1318" spans="11:23" x14ac:dyDescent="0.25">
      <c r="K1318" s="243"/>
      <c r="L1318" s="243"/>
      <c r="M1318" s="243"/>
      <c r="N1318" s="243"/>
      <c r="O1318" s="243"/>
      <c r="P1318" s="243"/>
      <c r="Q1318" s="243"/>
      <c r="R1318" s="243"/>
      <c r="S1318" s="243"/>
      <c r="T1318" s="243"/>
      <c r="U1318" s="243"/>
      <c r="V1318" s="243"/>
      <c r="W1318" s="243"/>
    </row>
    <row r="1319" spans="11:23" x14ac:dyDescent="0.25">
      <c r="K1319" s="243"/>
      <c r="L1319" s="243"/>
      <c r="M1319" s="243"/>
      <c r="N1319" s="243"/>
      <c r="O1319" s="243"/>
      <c r="P1319" s="243"/>
      <c r="Q1319" s="243"/>
      <c r="R1319" s="243"/>
      <c r="S1319" s="243"/>
      <c r="T1319" s="243"/>
      <c r="U1319" s="243"/>
      <c r="V1319" s="243"/>
      <c r="W1319" s="243"/>
    </row>
    <row r="1320" spans="11:23" x14ac:dyDescent="0.25">
      <c r="K1320" s="255" t="s">
        <v>242</v>
      </c>
      <c r="L1320" s="255" t="s">
        <v>242</v>
      </c>
      <c r="M1320" s="255" t="s">
        <v>242</v>
      </c>
      <c r="N1320" s="255" t="s">
        <v>242</v>
      </c>
      <c r="O1320" s="255" t="s">
        <v>242</v>
      </c>
      <c r="P1320" s="255" t="s">
        <v>242</v>
      </c>
      <c r="Q1320" s="255" t="s">
        <v>242</v>
      </c>
      <c r="R1320" s="255" t="s">
        <v>242</v>
      </c>
      <c r="S1320" s="255" t="s">
        <v>242</v>
      </c>
      <c r="T1320" s="255" t="s">
        <v>242</v>
      </c>
      <c r="U1320" s="255" t="s">
        <v>242</v>
      </c>
      <c r="V1320" s="255" t="s">
        <v>242</v>
      </c>
      <c r="W1320" s="255" t="s">
        <v>242</v>
      </c>
    </row>
    <row r="1321" spans="11:23" x14ac:dyDescent="0.25">
      <c r="K1321" s="243"/>
      <c r="L1321" s="243"/>
      <c r="M1321" s="243"/>
      <c r="N1321" s="243"/>
      <c r="O1321" s="243"/>
      <c r="P1321" s="243"/>
      <c r="Q1321" s="243"/>
      <c r="R1321" s="243"/>
      <c r="S1321" s="243"/>
      <c r="T1321" s="243"/>
      <c r="U1321" s="243"/>
      <c r="V1321" s="243"/>
      <c r="W1321" s="243"/>
    </row>
    <row r="1322" spans="11:23" x14ac:dyDescent="0.25">
      <c r="K1322" s="243"/>
      <c r="L1322" s="243"/>
      <c r="M1322" s="243"/>
      <c r="N1322" s="243"/>
      <c r="O1322" s="243"/>
      <c r="P1322" s="243"/>
      <c r="Q1322" s="243"/>
      <c r="R1322" s="243"/>
      <c r="S1322" s="243"/>
      <c r="T1322" s="243"/>
      <c r="U1322" s="243"/>
      <c r="V1322" s="243"/>
      <c r="W1322" s="243"/>
    </row>
    <row r="1323" spans="11:23" x14ac:dyDescent="0.25">
      <c r="K1323" s="243"/>
      <c r="L1323" s="243"/>
      <c r="M1323" s="243"/>
      <c r="N1323" s="243"/>
      <c r="O1323" s="243"/>
      <c r="P1323" s="243"/>
      <c r="Q1323" s="243"/>
      <c r="R1323" s="243"/>
      <c r="S1323" s="243"/>
      <c r="T1323" s="243"/>
      <c r="U1323" s="243"/>
      <c r="V1323" s="243"/>
      <c r="W1323" s="243"/>
    </row>
    <row r="1324" spans="11:23" x14ac:dyDescent="0.25">
      <c r="K1324" s="243"/>
      <c r="L1324" s="243"/>
      <c r="M1324" s="243"/>
      <c r="N1324" s="243"/>
      <c r="O1324" s="243"/>
      <c r="P1324" s="243"/>
      <c r="Q1324" s="243"/>
      <c r="R1324" s="243"/>
      <c r="S1324" s="243"/>
      <c r="T1324" s="243"/>
      <c r="U1324" s="243"/>
      <c r="V1324" s="243"/>
      <c r="W1324" s="243"/>
    </row>
    <row r="1325" spans="11:23" x14ac:dyDescent="0.25">
      <c r="K1325" s="243"/>
      <c r="L1325" s="243"/>
      <c r="M1325" s="243"/>
      <c r="N1325" s="243"/>
      <c r="O1325" s="243"/>
      <c r="P1325" s="243"/>
      <c r="Q1325" s="243"/>
      <c r="R1325" s="243"/>
      <c r="S1325" s="243"/>
      <c r="T1325" s="243"/>
      <c r="U1325" s="243"/>
      <c r="V1325" s="243"/>
      <c r="W1325" s="243"/>
    </row>
    <row r="1326" spans="11:23" x14ac:dyDescent="0.25">
      <c r="K1326" s="243"/>
      <c r="L1326" s="243"/>
      <c r="M1326" s="243"/>
      <c r="N1326" s="243"/>
      <c r="O1326" s="243"/>
      <c r="P1326" s="243"/>
      <c r="Q1326" s="243"/>
      <c r="R1326" s="243"/>
      <c r="S1326" s="243"/>
      <c r="T1326" s="243"/>
      <c r="U1326" s="243"/>
      <c r="V1326" s="243"/>
      <c r="W1326" s="243"/>
    </row>
    <row r="1327" spans="11:23" x14ac:dyDescent="0.25">
      <c r="K1327" s="243"/>
      <c r="L1327" s="243"/>
      <c r="M1327" s="243"/>
      <c r="N1327" s="243"/>
      <c r="O1327" s="243"/>
      <c r="P1327" s="243"/>
      <c r="Q1327" s="243"/>
      <c r="R1327" s="243"/>
      <c r="S1327" s="243"/>
      <c r="T1327" s="243"/>
      <c r="U1327" s="243"/>
      <c r="V1327" s="243"/>
      <c r="W1327" s="243"/>
    </row>
    <row r="1328" spans="11:23" x14ac:dyDescent="0.25">
      <c r="K1328" s="243"/>
      <c r="L1328" s="243"/>
      <c r="M1328" s="243"/>
      <c r="N1328" s="243"/>
      <c r="O1328" s="243"/>
      <c r="P1328" s="243"/>
      <c r="Q1328" s="243"/>
      <c r="R1328" s="243"/>
      <c r="S1328" s="243"/>
      <c r="T1328" s="243"/>
      <c r="U1328" s="243"/>
      <c r="V1328" s="243"/>
      <c r="W1328" s="243"/>
    </row>
    <row r="1329" spans="11:23" x14ac:dyDescent="0.25">
      <c r="K1329" s="243"/>
      <c r="L1329" s="243"/>
      <c r="M1329" s="243"/>
      <c r="N1329" s="243"/>
      <c r="O1329" s="243"/>
      <c r="P1329" s="243"/>
      <c r="Q1329" s="243"/>
      <c r="R1329" s="243"/>
      <c r="S1329" s="243"/>
      <c r="T1329" s="243"/>
      <c r="U1329" s="243"/>
      <c r="V1329" s="243"/>
      <c r="W1329" s="243"/>
    </row>
    <row r="1330" spans="11:23" x14ac:dyDescent="0.25">
      <c r="K1330" s="243"/>
      <c r="L1330" s="243"/>
      <c r="M1330" s="243"/>
      <c r="N1330" s="243"/>
      <c r="O1330" s="243"/>
      <c r="P1330" s="243"/>
      <c r="Q1330" s="243"/>
      <c r="R1330" s="243"/>
      <c r="S1330" s="243"/>
      <c r="T1330" s="243"/>
      <c r="U1330" s="243"/>
      <c r="V1330" s="243"/>
      <c r="W1330" s="243"/>
    </row>
    <row r="1331" spans="11:23" x14ac:dyDescent="0.25">
      <c r="K1331" s="243"/>
      <c r="L1331" s="243"/>
      <c r="M1331" s="243"/>
      <c r="N1331" s="243"/>
      <c r="O1331" s="243"/>
      <c r="P1331" s="243"/>
      <c r="Q1331" s="243"/>
      <c r="R1331" s="243"/>
      <c r="S1331" s="243"/>
      <c r="T1331" s="243"/>
      <c r="U1331" s="243"/>
      <c r="V1331" s="243"/>
      <c r="W1331" s="243"/>
    </row>
    <row r="1332" spans="11:23" x14ac:dyDescent="0.25">
      <c r="K1332" s="243"/>
      <c r="L1332" s="243"/>
      <c r="M1332" s="243"/>
      <c r="N1332" s="243"/>
      <c r="O1332" s="243"/>
      <c r="P1332" s="243"/>
      <c r="Q1332" s="243"/>
      <c r="R1332" s="243"/>
      <c r="S1332" s="243"/>
      <c r="T1332" s="243"/>
      <c r="U1332" s="243"/>
      <c r="V1332" s="243"/>
      <c r="W1332" s="243"/>
    </row>
    <row r="1333" spans="11:23" x14ac:dyDescent="0.25">
      <c r="K1333" s="243"/>
      <c r="L1333" s="243"/>
      <c r="M1333" s="243"/>
      <c r="N1333" s="243"/>
      <c r="O1333" s="243"/>
      <c r="P1333" s="243"/>
      <c r="Q1333" s="243"/>
      <c r="R1333" s="243"/>
      <c r="S1333" s="243"/>
      <c r="T1333" s="243"/>
      <c r="U1333" s="243"/>
      <c r="V1333" s="243"/>
      <c r="W1333" s="243"/>
    </row>
    <row r="1334" spans="11:23" x14ac:dyDescent="0.25">
      <c r="K1334" s="243"/>
      <c r="L1334" s="243"/>
      <c r="M1334" s="243"/>
      <c r="N1334" s="243"/>
      <c r="O1334" s="243"/>
      <c r="P1334" s="243"/>
      <c r="Q1334" s="243"/>
      <c r="R1334" s="243"/>
      <c r="S1334" s="243"/>
      <c r="T1334" s="243"/>
      <c r="U1334" s="243"/>
      <c r="V1334" s="243"/>
      <c r="W1334" s="243"/>
    </row>
    <row r="1335" spans="11:23" x14ac:dyDescent="0.25">
      <c r="K1335" s="243"/>
      <c r="L1335" s="243"/>
      <c r="M1335" s="243"/>
      <c r="N1335" s="243"/>
      <c r="O1335" s="243"/>
      <c r="P1335" s="243"/>
      <c r="Q1335" s="243"/>
      <c r="R1335" s="243"/>
      <c r="S1335" s="243"/>
      <c r="T1335" s="243"/>
      <c r="U1335" s="243"/>
      <c r="V1335" s="243"/>
      <c r="W1335" s="243"/>
    </row>
    <row r="1336" spans="11:23" x14ac:dyDescent="0.25">
      <c r="K1336" s="243"/>
      <c r="L1336" s="243"/>
      <c r="M1336" s="243"/>
      <c r="N1336" s="243"/>
      <c r="O1336" s="243"/>
      <c r="P1336" s="243"/>
      <c r="Q1336" s="243"/>
      <c r="R1336" s="243"/>
      <c r="S1336" s="243"/>
      <c r="T1336" s="243"/>
      <c r="U1336" s="243"/>
      <c r="V1336" s="243"/>
      <c r="W1336" s="243"/>
    </row>
    <row r="1337" spans="11:23" x14ac:dyDescent="0.25">
      <c r="K1337" s="243"/>
      <c r="L1337" s="243"/>
      <c r="M1337" s="243"/>
      <c r="N1337" s="243"/>
      <c r="O1337" s="243"/>
      <c r="P1337" s="243"/>
      <c r="Q1337" s="243"/>
      <c r="R1337" s="243"/>
      <c r="S1337" s="243"/>
      <c r="T1337" s="243"/>
      <c r="U1337" s="243"/>
      <c r="V1337" s="243"/>
      <c r="W1337" s="243"/>
    </row>
    <row r="1338" spans="11:23" x14ac:dyDescent="0.25">
      <c r="K1338" s="243"/>
      <c r="L1338" s="243"/>
      <c r="M1338" s="243"/>
      <c r="N1338" s="243"/>
      <c r="O1338" s="243"/>
      <c r="P1338" s="243"/>
      <c r="Q1338" s="243"/>
      <c r="R1338" s="243"/>
      <c r="S1338" s="243"/>
      <c r="T1338" s="243"/>
      <c r="U1338" s="243"/>
      <c r="V1338" s="243"/>
      <c r="W1338" s="243"/>
    </row>
    <row r="1339" spans="11:23" x14ac:dyDescent="0.25">
      <c r="K1339" s="243"/>
      <c r="L1339" s="243"/>
      <c r="M1339" s="243"/>
      <c r="N1339" s="243"/>
      <c r="O1339" s="243"/>
      <c r="P1339" s="243"/>
      <c r="Q1339" s="243"/>
      <c r="R1339" s="243"/>
      <c r="S1339" s="243"/>
      <c r="T1339" s="243"/>
      <c r="U1339" s="243"/>
      <c r="V1339" s="243"/>
      <c r="W1339" s="243"/>
    </row>
    <row r="1340" spans="11:23" x14ac:dyDescent="0.25">
      <c r="K1340" s="243"/>
      <c r="L1340" s="243"/>
      <c r="M1340" s="243"/>
      <c r="N1340" s="243"/>
      <c r="O1340" s="243"/>
      <c r="P1340" s="243"/>
      <c r="Q1340" s="243"/>
      <c r="R1340" s="243"/>
      <c r="S1340" s="243"/>
      <c r="T1340" s="243"/>
      <c r="U1340" s="243"/>
      <c r="V1340" s="243"/>
      <c r="W1340" s="243"/>
    </row>
    <row r="1341" spans="11:23" x14ac:dyDescent="0.25">
      <c r="K1341" s="243"/>
      <c r="L1341" s="243"/>
      <c r="M1341" s="243"/>
      <c r="N1341" s="243"/>
      <c r="O1341" s="243"/>
      <c r="P1341" s="243"/>
      <c r="Q1341" s="243"/>
      <c r="R1341" s="243"/>
      <c r="S1341" s="243"/>
      <c r="T1341" s="243"/>
      <c r="U1341" s="243"/>
      <c r="V1341" s="243"/>
      <c r="W1341" s="243"/>
    </row>
    <row r="1342" spans="11:23" x14ac:dyDescent="0.25">
      <c r="K1342" s="243"/>
      <c r="L1342" s="243"/>
      <c r="M1342" s="243"/>
      <c r="N1342" s="243"/>
      <c r="O1342" s="243"/>
      <c r="P1342" s="243"/>
      <c r="Q1342" s="243"/>
      <c r="R1342" s="243"/>
      <c r="S1342" s="243"/>
      <c r="T1342" s="243"/>
      <c r="U1342" s="243"/>
      <c r="V1342" s="243"/>
      <c r="W1342" s="243"/>
    </row>
    <row r="1343" spans="11:23" x14ac:dyDescent="0.25">
      <c r="K1343" s="243"/>
      <c r="L1343" s="243"/>
      <c r="M1343" s="243"/>
      <c r="N1343" s="243"/>
      <c r="O1343" s="243"/>
      <c r="P1343" s="243"/>
      <c r="Q1343" s="243"/>
      <c r="R1343" s="243"/>
      <c r="S1343" s="243"/>
      <c r="T1343" s="243"/>
      <c r="U1343" s="243"/>
      <c r="V1343" s="243"/>
      <c r="W1343" s="243"/>
    </row>
    <row r="1344" spans="11:23" x14ac:dyDescent="0.25">
      <c r="K1344" s="243"/>
      <c r="L1344" s="243"/>
      <c r="M1344" s="243"/>
      <c r="N1344" s="243"/>
      <c r="O1344" s="243"/>
      <c r="P1344" s="243"/>
      <c r="Q1344" s="243"/>
      <c r="R1344" s="243"/>
      <c r="S1344" s="243"/>
      <c r="T1344" s="243"/>
      <c r="U1344" s="243"/>
      <c r="V1344" s="243"/>
      <c r="W1344" s="243"/>
    </row>
    <row r="1345" spans="11:23" x14ac:dyDescent="0.25">
      <c r="K1345" s="243"/>
      <c r="L1345" s="243"/>
      <c r="M1345" s="243"/>
      <c r="N1345" s="243"/>
      <c r="O1345" s="243"/>
      <c r="P1345" s="243"/>
      <c r="Q1345" s="243"/>
      <c r="R1345" s="243"/>
      <c r="S1345" s="243"/>
      <c r="T1345" s="243"/>
      <c r="U1345" s="243"/>
      <c r="V1345" s="243"/>
      <c r="W1345" s="243"/>
    </row>
    <row r="1346" spans="11:23" x14ac:dyDescent="0.25">
      <c r="K1346" s="243"/>
      <c r="L1346" s="243"/>
      <c r="M1346" s="243"/>
      <c r="N1346" s="243"/>
      <c r="O1346" s="243"/>
      <c r="P1346" s="243"/>
      <c r="Q1346" s="243"/>
      <c r="R1346" s="243"/>
      <c r="S1346" s="243"/>
      <c r="T1346" s="243"/>
      <c r="U1346" s="243"/>
      <c r="V1346" s="243"/>
      <c r="W1346" s="243"/>
    </row>
    <row r="1347" spans="11:23" x14ac:dyDescent="0.25">
      <c r="K1347" s="243"/>
      <c r="L1347" s="243"/>
      <c r="M1347" s="243"/>
      <c r="N1347" s="243"/>
      <c r="O1347" s="243"/>
      <c r="P1347" s="243"/>
      <c r="Q1347" s="243"/>
      <c r="R1347" s="243"/>
      <c r="S1347" s="243"/>
      <c r="T1347" s="243"/>
      <c r="U1347" s="243"/>
      <c r="V1347" s="243"/>
      <c r="W1347" s="243"/>
    </row>
    <row r="1348" spans="11:23" x14ac:dyDescent="0.25">
      <c r="K1348" s="243"/>
      <c r="L1348" s="243"/>
      <c r="M1348" s="243"/>
      <c r="N1348" s="243"/>
      <c r="O1348" s="243"/>
      <c r="P1348" s="243"/>
      <c r="Q1348" s="243"/>
      <c r="R1348" s="243"/>
      <c r="S1348" s="243"/>
      <c r="T1348" s="243"/>
      <c r="U1348" s="243"/>
      <c r="V1348" s="243"/>
      <c r="W1348" s="243"/>
    </row>
    <row r="1349" spans="11:23" x14ac:dyDescent="0.25">
      <c r="K1349" s="243"/>
      <c r="L1349" s="243"/>
      <c r="M1349" s="243"/>
      <c r="N1349" s="243"/>
      <c r="O1349" s="243"/>
      <c r="P1349" s="243"/>
      <c r="Q1349" s="243"/>
      <c r="R1349" s="243"/>
      <c r="S1349" s="243"/>
      <c r="T1349" s="243"/>
      <c r="U1349" s="243"/>
      <c r="V1349" s="243"/>
      <c r="W1349" s="243"/>
    </row>
    <row r="1350" spans="11:23" x14ac:dyDescent="0.25">
      <c r="K1350" s="243"/>
      <c r="L1350" s="243"/>
      <c r="M1350" s="243"/>
      <c r="N1350" s="243"/>
      <c r="O1350" s="243"/>
      <c r="P1350" s="243"/>
      <c r="Q1350" s="243"/>
      <c r="R1350" s="243"/>
      <c r="S1350" s="243"/>
      <c r="T1350" s="243"/>
      <c r="U1350" s="243"/>
      <c r="V1350" s="243"/>
      <c r="W1350" s="243"/>
    </row>
    <row r="1351" spans="11:23" x14ac:dyDescent="0.25">
      <c r="K1351" s="243"/>
      <c r="L1351" s="243"/>
      <c r="M1351" s="243"/>
      <c r="N1351" s="243"/>
      <c r="O1351" s="243"/>
      <c r="P1351" s="243"/>
      <c r="Q1351" s="243"/>
      <c r="R1351" s="243"/>
      <c r="S1351" s="243"/>
      <c r="T1351" s="243"/>
      <c r="U1351" s="243"/>
      <c r="V1351" s="243"/>
      <c r="W1351" s="243"/>
    </row>
    <row r="1352" spans="11:23" x14ac:dyDescent="0.25">
      <c r="K1352" s="243"/>
      <c r="L1352" s="243"/>
      <c r="M1352" s="243"/>
      <c r="N1352" s="243"/>
      <c r="O1352" s="243"/>
      <c r="P1352" s="243"/>
      <c r="Q1352" s="243"/>
      <c r="R1352" s="243"/>
      <c r="S1352" s="243"/>
      <c r="T1352" s="243"/>
      <c r="U1352" s="243"/>
      <c r="V1352" s="243"/>
      <c r="W1352" s="243"/>
    </row>
    <row r="1353" spans="11:23" x14ac:dyDescent="0.25">
      <c r="K1353" s="243"/>
      <c r="L1353" s="243"/>
      <c r="M1353" s="243"/>
      <c r="N1353" s="243"/>
      <c r="O1353" s="243"/>
      <c r="P1353" s="243"/>
      <c r="Q1353" s="243"/>
      <c r="R1353" s="243"/>
      <c r="S1353" s="243"/>
      <c r="T1353" s="243"/>
      <c r="U1353" s="243"/>
      <c r="V1353" s="243"/>
      <c r="W1353" s="243"/>
    </row>
    <row r="1354" spans="11:23" x14ac:dyDescent="0.25">
      <c r="K1354" s="243"/>
      <c r="L1354" s="243"/>
      <c r="M1354" s="243"/>
      <c r="N1354" s="243"/>
      <c r="O1354" s="243"/>
      <c r="P1354" s="243"/>
      <c r="Q1354" s="243"/>
      <c r="R1354" s="243"/>
      <c r="S1354" s="243"/>
      <c r="T1354" s="243"/>
      <c r="U1354" s="243"/>
      <c r="V1354" s="243"/>
      <c r="W1354" s="243"/>
    </row>
    <row r="1355" spans="11:23" x14ac:dyDescent="0.25">
      <c r="K1355" s="243"/>
      <c r="L1355" s="243"/>
      <c r="M1355" s="243"/>
      <c r="N1355" s="243"/>
      <c r="O1355" s="243"/>
      <c r="P1355" s="243"/>
      <c r="Q1355" s="243"/>
      <c r="R1355" s="243"/>
      <c r="S1355" s="243"/>
      <c r="T1355" s="243"/>
      <c r="U1355" s="243"/>
      <c r="V1355" s="243"/>
      <c r="W1355" s="243"/>
    </row>
    <row r="1356" spans="11:23" x14ac:dyDescent="0.25">
      <c r="K1356" s="243"/>
      <c r="L1356" s="243"/>
      <c r="M1356" s="243"/>
      <c r="N1356" s="243"/>
      <c r="O1356" s="243"/>
      <c r="P1356" s="243"/>
      <c r="Q1356" s="243"/>
      <c r="R1356" s="243"/>
      <c r="S1356" s="243"/>
      <c r="T1356" s="243"/>
      <c r="U1356" s="243"/>
      <c r="V1356" s="243"/>
      <c r="W1356" s="243"/>
    </row>
    <row r="1357" spans="11:23" x14ac:dyDescent="0.25">
      <c r="K1357" s="243"/>
      <c r="L1357" s="243"/>
      <c r="M1357" s="243"/>
      <c r="N1357" s="243"/>
      <c r="O1357" s="243"/>
      <c r="P1357" s="243"/>
      <c r="Q1357" s="243"/>
      <c r="R1357" s="243"/>
      <c r="S1357" s="243"/>
      <c r="T1357" s="243"/>
      <c r="U1357" s="243"/>
      <c r="V1357" s="243"/>
      <c r="W1357" s="243"/>
    </row>
    <row r="1358" spans="11:23" x14ac:dyDescent="0.25">
      <c r="K1358" s="243"/>
      <c r="L1358" s="243"/>
      <c r="M1358" s="243"/>
      <c r="N1358" s="243"/>
      <c r="O1358" s="243"/>
      <c r="P1358" s="243"/>
      <c r="Q1358" s="243"/>
      <c r="R1358" s="243"/>
      <c r="S1358" s="243"/>
      <c r="T1358" s="243"/>
      <c r="U1358" s="243"/>
      <c r="V1358" s="243"/>
      <c r="W1358" s="243"/>
    </row>
    <row r="1359" spans="11:23" x14ac:dyDescent="0.25">
      <c r="K1359" s="243"/>
      <c r="L1359" s="243"/>
      <c r="M1359" s="243"/>
      <c r="N1359" s="243"/>
      <c r="O1359" s="243"/>
      <c r="P1359" s="243"/>
      <c r="Q1359" s="243"/>
      <c r="R1359" s="243"/>
      <c r="S1359" s="243"/>
      <c r="T1359" s="243"/>
      <c r="U1359" s="243"/>
      <c r="V1359" s="243"/>
      <c r="W1359" s="243"/>
    </row>
    <row r="1360" spans="11:23" x14ac:dyDescent="0.25">
      <c r="K1360" s="243"/>
      <c r="L1360" s="243"/>
      <c r="M1360" s="243"/>
      <c r="N1360" s="243"/>
      <c r="O1360" s="243"/>
      <c r="P1360" s="243"/>
      <c r="Q1360" s="243"/>
      <c r="R1360" s="243"/>
      <c r="S1360" s="243"/>
      <c r="T1360" s="243"/>
      <c r="U1360" s="243"/>
      <c r="V1360" s="243"/>
      <c r="W1360" s="243"/>
    </row>
    <row r="1361" spans="11:23" x14ac:dyDescent="0.25">
      <c r="K1361" s="243"/>
      <c r="L1361" s="243"/>
      <c r="M1361" s="243"/>
      <c r="N1361" s="243"/>
      <c r="O1361" s="243"/>
      <c r="P1361" s="243"/>
      <c r="Q1361" s="243"/>
      <c r="R1361" s="243"/>
      <c r="S1361" s="243"/>
      <c r="T1361" s="243"/>
      <c r="U1361" s="243"/>
      <c r="V1361" s="243"/>
      <c r="W1361" s="243"/>
    </row>
    <row r="1362" spans="11:23" x14ac:dyDescent="0.25">
      <c r="K1362" s="243"/>
      <c r="L1362" s="243"/>
      <c r="M1362" s="243"/>
      <c r="N1362" s="243"/>
      <c r="O1362" s="243"/>
      <c r="P1362" s="243"/>
      <c r="Q1362" s="243"/>
      <c r="R1362" s="243"/>
      <c r="S1362" s="243"/>
      <c r="T1362" s="243"/>
      <c r="U1362" s="243"/>
      <c r="V1362" s="243"/>
      <c r="W1362" s="243"/>
    </row>
    <row r="1363" spans="11:23" x14ac:dyDescent="0.25">
      <c r="K1363" s="243"/>
      <c r="L1363" s="243"/>
      <c r="M1363" s="243"/>
      <c r="N1363" s="243"/>
      <c r="O1363" s="243"/>
      <c r="P1363" s="243"/>
      <c r="Q1363" s="243"/>
      <c r="R1363" s="243"/>
      <c r="S1363" s="243"/>
      <c r="T1363" s="243"/>
      <c r="U1363" s="243"/>
      <c r="V1363" s="243"/>
      <c r="W1363" s="243"/>
    </row>
    <row r="1364" spans="11:23" x14ac:dyDescent="0.25">
      <c r="K1364" s="243"/>
      <c r="L1364" s="243"/>
      <c r="M1364" s="243"/>
      <c r="N1364" s="243"/>
      <c r="O1364" s="243"/>
      <c r="P1364" s="243"/>
      <c r="Q1364" s="243"/>
      <c r="R1364" s="243"/>
      <c r="S1364" s="243"/>
      <c r="T1364" s="243"/>
      <c r="U1364" s="243"/>
      <c r="V1364" s="243"/>
      <c r="W1364" s="243"/>
    </row>
    <row r="1365" spans="11:23" x14ac:dyDescent="0.25">
      <c r="K1365" s="243"/>
      <c r="L1365" s="243"/>
      <c r="M1365" s="243"/>
      <c r="N1365" s="243"/>
      <c r="O1365" s="243"/>
      <c r="P1365" s="243"/>
      <c r="Q1365" s="243"/>
      <c r="R1365" s="243"/>
      <c r="S1365" s="243"/>
      <c r="T1365" s="243"/>
      <c r="U1365" s="243"/>
      <c r="V1365" s="243"/>
      <c r="W1365" s="243"/>
    </row>
    <row r="1366" spans="11:23" x14ac:dyDescent="0.25">
      <c r="K1366" s="243"/>
      <c r="L1366" s="243"/>
      <c r="M1366" s="243"/>
      <c r="N1366" s="243"/>
      <c r="O1366" s="243"/>
      <c r="P1366" s="243"/>
      <c r="Q1366" s="243"/>
      <c r="R1366" s="243"/>
      <c r="S1366" s="243"/>
      <c r="T1366" s="243"/>
      <c r="U1366" s="243"/>
      <c r="V1366" s="243"/>
      <c r="W1366" s="243"/>
    </row>
    <row r="1367" spans="11:23" x14ac:dyDescent="0.25">
      <c r="K1367" s="243"/>
      <c r="L1367" s="243"/>
      <c r="M1367" s="243"/>
      <c r="N1367" s="243"/>
      <c r="O1367" s="243"/>
      <c r="P1367" s="243"/>
      <c r="Q1367" s="243"/>
      <c r="R1367" s="243"/>
      <c r="S1367" s="243"/>
      <c r="T1367" s="243"/>
      <c r="U1367" s="243"/>
      <c r="V1367" s="243"/>
      <c r="W1367" s="243"/>
    </row>
    <row r="1368" spans="11:23" x14ac:dyDescent="0.25">
      <c r="K1368" s="243"/>
      <c r="L1368" s="243"/>
      <c r="M1368" s="243"/>
      <c r="N1368" s="243"/>
      <c r="O1368" s="243"/>
      <c r="P1368" s="243"/>
      <c r="Q1368" s="243"/>
      <c r="R1368" s="243"/>
      <c r="S1368" s="243"/>
      <c r="T1368" s="243"/>
      <c r="U1368" s="243"/>
      <c r="V1368" s="243"/>
      <c r="W1368" s="243"/>
    </row>
    <row r="1369" spans="11:23" x14ac:dyDescent="0.25">
      <c r="K1369" s="243"/>
      <c r="L1369" s="243"/>
      <c r="M1369" s="243"/>
      <c r="N1369" s="243"/>
      <c r="O1369" s="243"/>
      <c r="P1369" s="243"/>
      <c r="Q1369" s="243"/>
      <c r="R1369" s="243"/>
      <c r="S1369" s="243"/>
      <c r="T1369" s="243"/>
      <c r="U1369" s="243"/>
      <c r="V1369" s="243"/>
      <c r="W1369" s="243"/>
    </row>
    <row r="1370" spans="11:23" x14ac:dyDescent="0.25">
      <c r="K1370" s="243"/>
      <c r="L1370" s="243"/>
      <c r="M1370" s="243"/>
      <c r="N1370" s="243"/>
      <c r="O1370" s="243"/>
      <c r="P1370" s="243"/>
      <c r="Q1370" s="243"/>
      <c r="R1370" s="243"/>
      <c r="S1370" s="243"/>
      <c r="T1370" s="243"/>
      <c r="U1370" s="243"/>
      <c r="V1370" s="243"/>
      <c r="W1370" s="243"/>
    </row>
    <row r="1371" spans="11:23" x14ac:dyDescent="0.25">
      <c r="K1371" s="243"/>
      <c r="L1371" s="243"/>
      <c r="M1371" s="243"/>
      <c r="N1371" s="243"/>
      <c r="O1371" s="243"/>
      <c r="P1371" s="243"/>
      <c r="Q1371" s="243"/>
      <c r="R1371" s="243"/>
      <c r="S1371" s="243"/>
      <c r="T1371" s="243"/>
      <c r="U1371" s="243"/>
      <c r="V1371" s="243"/>
      <c r="W1371" s="243"/>
    </row>
    <row r="1372" spans="11:23" x14ac:dyDescent="0.25">
      <c r="K1372" s="243"/>
      <c r="L1372" s="243"/>
      <c r="M1372" s="243"/>
      <c r="N1372" s="243"/>
      <c r="O1372" s="243"/>
      <c r="P1372" s="243"/>
      <c r="Q1372" s="243"/>
      <c r="R1372" s="243"/>
      <c r="S1372" s="243"/>
      <c r="T1372" s="243"/>
      <c r="U1372" s="243"/>
      <c r="V1372" s="243"/>
      <c r="W1372" s="243"/>
    </row>
    <row r="1373" spans="11:23" x14ac:dyDescent="0.25">
      <c r="K1373" s="243"/>
      <c r="L1373" s="243"/>
      <c r="M1373" s="243"/>
      <c r="N1373" s="243"/>
      <c r="O1373" s="243"/>
      <c r="P1373" s="243"/>
      <c r="Q1373" s="243"/>
      <c r="R1373" s="243"/>
      <c r="S1373" s="243"/>
      <c r="T1373" s="243"/>
      <c r="U1373" s="243"/>
      <c r="V1373" s="243"/>
      <c r="W1373" s="243"/>
    </row>
    <row r="1374" spans="11:23" x14ac:dyDescent="0.25">
      <c r="K1374" s="243"/>
      <c r="L1374" s="243"/>
      <c r="M1374" s="243"/>
      <c r="N1374" s="243"/>
      <c r="O1374" s="243"/>
      <c r="P1374" s="243"/>
      <c r="Q1374" s="243"/>
      <c r="R1374" s="243"/>
      <c r="S1374" s="243"/>
      <c r="T1374" s="243"/>
      <c r="U1374" s="243"/>
      <c r="V1374" s="243"/>
      <c r="W1374" s="243"/>
    </row>
    <row r="1375" spans="11:23" x14ac:dyDescent="0.25">
      <c r="K1375" s="243"/>
      <c r="L1375" s="243"/>
      <c r="M1375" s="243"/>
      <c r="N1375" s="243"/>
      <c r="O1375" s="243"/>
      <c r="P1375" s="243"/>
      <c r="Q1375" s="243"/>
      <c r="R1375" s="243"/>
      <c r="S1375" s="243"/>
      <c r="T1375" s="243"/>
      <c r="U1375" s="243"/>
      <c r="V1375" s="243"/>
      <c r="W1375" s="243"/>
    </row>
    <row r="1376" spans="11:23" x14ac:dyDescent="0.25">
      <c r="K1376" s="243"/>
      <c r="L1376" s="243"/>
      <c r="M1376" s="243"/>
      <c r="N1376" s="243"/>
      <c r="O1376" s="243"/>
      <c r="P1376" s="243"/>
      <c r="Q1376" s="243"/>
      <c r="R1376" s="243"/>
      <c r="S1376" s="243"/>
      <c r="T1376" s="243"/>
      <c r="U1376" s="243"/>
      <c r="V1376" s="243"/>
      <c r="W1376" s="243"/>
    </row>
    <row r="1377" spans="11:23" x14ac:dyDescent="0.25">
      <c r="K1377" s="243"/>
      <c r="L1377" s="243"/>
      <c r="M1377" s="243"/>
      <c r="N1377" s="243"/>
      <c r="O1377" s="243"/>
      <c r="P1377" s="243"/>
      <c r="Q1377" s="243"/>
      <c r="R1377" s="243"/>
      <c r="S1377" s="243"/>
      <c r="T1377" s="243"/>
      <c r="U1377" s="243"/>
      <c r="V1377" s="243"/>
      <c r="W1377" s="243"/>
    </row>
    <row r="1378" spans="11:23" x14ac:dyDescent="0.25">
      <c r="K1378" s="243"/>
      <c r="L1378" s="243"/>
      <c r="M1378" s="243"/>
      <c r="N1378" s="243"/>
      <c r="O1378" s="243"/>
      <c r="P1378" s="243"/>
      <c r="Q1378" s="243"/>
      <c r="R1378" s="243"/>
      <c r="S1378" s="243"/>
      <c r="T1378" s="243"/>
      <c r="U1378" s="243"/>
      <c r="V1378" s="243"/>
      <c r="W1378" s="243"/>
    </row>
    <row r="1379" spans="11:23" x14ac:dyDescent="0.25">
      <c r="K1379" s="243"/>
      <c r="L1379" s="243"/>
      <c r="M1379" s="243"/>
      <c r="N1379" s="243"/>
      <c r="O1379" s="243"/>
      <c r="P1379" s="243"/>
      <c r="Q1379" s="243"/>
      <c r="R1379" s="243"/>
      <c r="S1379" s="243"/>
      <c r="T1379" s="243"/>
      <c r="U1379" s="243"/>
      <c r="V1379" s="243"/>
      <c r="W1379" s="243"/>
    </row>
    <row r="1380" spans="11:23" x14ac:dyDescent="0.25">
      <c r="K1380" s="255" t="s">
        <v>242</v>
      </c>
      <c r="L1380" s="255" t="s">
        <v>242</v>
      </c>
      <c r="M1380" s="255" t="s">
        <v>242</v>
      </c>
      <c r="N1380" s="255" t="s">
        <v>242</v>
      </c>
      <c r="O1380" s="255" t="s">
        <v>242</v>
      </c>
      <c r="P1380" s="255" t="s">
        <v>242</v>
      </c>
      <c r="Q1380" s="255" t="s">
        <v>242</v>
      </c>
      <c r="R1380" s="255" t="s">
        <v>242</v>
      </c>
      <c r="S1380" s="255" t="s">
        <v>242</v>
      </c>
      <c r="T1380" s="255" t="s">
        <v>242</v>
      </c>
      <c r="U1380" s="255" t="s">
        <v>242</v>
      </c>
      <c r="V1380" s="255" t="s">
        <v>242</v>
      </c>
      <c r="W1380" s="255" t="s">
        <v>242</v>
      </c>
    </row>
    <row r="1381" spans="11:23" x14ac:dyDescent="0.25">
      <c r="K1381" s="243"/>
      <c r="L1381" s="243"/>
      <c r="M1381" s="243"/>
      <c r="N1381" s="243"/>
      <c r="O1381" s="243"/>
      <c r="P1381" s="243"/>
      <c r="Q1381" s="243"/>
      <c r="R1381" s="243"/>
      <c r="S1381" s="243"/>
      <c r="T1381" s="243"/>
      <c r="U1381" s="243"/>
      <c r="V1381" s="243"/>
      <c r="W1381" s="243"/>
    </row>
    <row r="1382" spans="11:23" x14ac:dyDescent="0.25">
      <c r="K1382" s="243"/>
      <c r="L1382" s="243"/>
      <c r="M1382" s="243"/>
      <c r="N1382" s="243"/>
      <c r="O1382" s="243"/>
      <c r="P1382" s="243"/>
      <c r="Q1382" s="243"/>
      <c r="R1382" s="243"/>
      <c r="S1382" s="243"/>
      <c r="T1382" s="243"/>
      <c r="U1382" s="243"/>
      <c r="V1382" s="243"/>
      <c r="W1382" s="243"/>
    </row>
    <row r="1383" spans="11:23" x14ac:dyDescent="0.25">
      <c r="K1383" s="243"/>
      <c r="L1383" s="243"/>
      <c r="M1383" s="243"/>
      <c r="N1383" s="243"/>
      <c r="O1383" s="243"/>
      <c r="P1383" s="243"/>
      <c r="Q1383" s="243"/>
      <c r="R1383" s="243"/>
      <c r="S1383" s="243"/>
      <c r="T1383" s="243"/>
      <c r="U1383" s="243"/>
      <c r="V1383" s="243"/>
      <c r="W1383" s="243"/>
    </row>
    <row r="1384" spans="11:23" x14ac:dyDescent="0.25">
      <c r="K1384" s="243"/>
      <c r="L1384" s="243"/>
      <c r="M1384" s="243"/>
      <c r="N1384" s="243"/>
      <c r="O1384" s="243"/>
      <c r="P1384" s="243"/>
      <c r="Q1384" s="243"/>
      <c r="R1384" s="243"/>
      <c r="S1384" s="243"/>
      <c r="T1384" s="243"/>
      <c r="U1384" s="243"/>
      <c r="V1384" s="243"/>
      <c r="W1384" s="243"/>
    </row>
    <row r="1385" spans="11:23" x14ac:dyDescent="0.25">
      <c r="K1385" s="243"/>
      <c r="L1385" s="243"/>
      <c r="M1385" s="243"/>
      <c r="N1385" s="243"/>
      <c r="O1385" s="243"/>
      <c r="P1385" s="243"/>
      <c r="Q1385" s="243"/>
      <c r="R1385" s="243"/>
      <c r="S1385" s="243"/>
      <c r="T1385" s="243"/>
      <c r="U1385" s="243"/>
      <c r="V1385" s="243"/>
      <c r="W1385" s="243"/>
    </row>
    <row r="1386" spans="11:23" x14ac:dyDescent="0.25">
      <c r="K1386" s="243"/>
      <c r="L1386" s="243"/>
      <c r="M1386" s="243"/>
      <c r="N1386" s="243"/>
      <c r="O1386" s="243"/>
      <c r="P1386" s="243"/>
      <c r="Q1386" s="243"/>
      <c r="R1386" s="243"/>
      <c r="S1386" s="243"/>
      <c r="T1386" s="243"/>
      <c r="U1386" s="243"/>
      <c r="V1386" s="243"/>
      <c r="W1386" s="243"/>
    </row>
    <row r="1387" spans="11:23" x14ac:dyDescent="0.25">
      <c r="K1387" s="243"/>
      <c r="L1387" s="243"/>
      <c r="M1387" s="243"/>
      <c r="N1387" s="243"/>
      <c r="O1387" s="243"/>
      <c r="P1387" s="243"/>
      <c r="Q1387" s="243"/>
      <c r="R1387" s="243"/>
      <c r="S1387" s="243"/>
      <c r="T1387" s="243"/>
      <c r="U1387" s="243"/>
      <c r="V1387" s="243"/>
      <c r="W1387" s="243"/>
    </row>
    <row r="1388" spans="11:23" x14ac:dyDescent="0.25">
      <c r="K1388" s="243"/>
      <c r="L1388" s="243"/>
      <c r="M1388" s="243"/>
      <c r="N1388" s="243"/>
      <c r="O1388" s="243"/>
      <c r="P1388" s="243"/>
      <c r="Q1388" s="243"/>
      <c r="R1388" s="243"/>
      <c r="S1388" s="243"/>
      <c r="T1388" s="243"/>
      <c r="U1388" s="243"/>
      <c r="V1388" s="243"/>
      <c r="W1388" s="243"/>
    </row>
    <row r="1389" spans="11:23" x14ac:dyDescent="0.25">
      <c r="K1389" s="243"/>
      <c r="L1389" s="243"/>
      <c r="M1389" s="243"/>
      <c r="N1389" s="243"/>
      <c r="O1389" s="243"/>
      <c r="P1389" s="243"/>
      <c r="Q1389" s="243"/>
      <c r="R1389" s="243"/>
      <c r="S1389" s="243"/>
      <c r="T1389" s="243"/>
      <c r="U1389" s="243"/>
      <c r="V1389" s="243"/>
      <c r="W1389" s="243"/>
    </row>
    <row r="1390" spans="11:23" x14ac:dyDescent="0.25">
      <c r="K1390" s="243"/>
      <c r="L1390" s="243"/>
      <c r="M1390" s="243"/>
      <c r="N1390" s="243"/>
      <c r="O1390" s="243"/>
      <c r="P1390" s="243"/>
      <c r="Q1390" s="243"/>
      <c r="R1390" s="243"/>
      <c r="S1390" s="243"/>
      <c r="T1390" s="243"/>
      <c r="U1390" s="243"/>
      <c r="V1390" s="243"/>
      <c r="W1390" s="243"/>
    </row>
    <row r="1391" spans="11:23" x14ac:dyDescent="0.25">
      <c r="K1391" s="243"/>
      <c r="L1391" s="243"/>
      <c r="M1391" s="243"/>
      <c r="N1391" s="243"/>
      <c r="O1391" s="243"/>
      <c r="P1391" s="243"/>
      <c r="Q1391" s="243"/>
      <c r="R1391" s="243"/>
      <c r="S1391" s="243"/>
      <c r="T1391" s="243"/>
      <c r="U1391" s="243"/>
      <c r="V1391" s="243"/>
      <c r="W1391" s="243"/>
    </row>
    <row r="1392" spans="11:23" x14ac:dyDescent="0.25">
      <c r="K1392" s="243"/>
      <c r="L1392" s="243"/>
      <c r="M1392" s="243"/>
      <c r="N1392" s="243"/>
      <c r="O1392" s="243"/>
      <c r="P1392" s="243"/>
      <c r="Q1392" s="243"/>
      <c r="R1392" s="243"/>
      <c r="S1392" s="243"/>
      <c r="T1392" s="243"/>
      <c r="U1392" s="243"/>
      <c r="V1392" s="243"/>
      <c r="W1392" s="243"/>
    </row>
    <row r="1393" spans="11:23" x14ac:dyDescent="0.25">
      <c r="K1393" s="243"/>
      <c r="L1393" s="243"/>
      <c r="M1393" s="243"/>
      <c r="N1393" s="243"/>
      <c r="O1393" s="243"/>
      <c r="P1393" s="243"/>
      <c r="Q1393" s="243"/>
      <c r="R1393" s="243"/>
      <c r="S1393" s="243"/>
      <c r="T1393" s="243"/>
      <c r="U1393" s="243"/>
      <c r="V1393" s="243"/>
      <c r="W1393" s="243"/>
    </row>
    <row r="1394" spans="11:23" x14ac:dyDescent="0.25">
      <c r="K1394" s="243"/>
      <c r="L1394" s="243"/>
      <c r="M1394" s="243"/>
      <c r="N1394" s="243"/>
      <c r="O1394" s="243"/>
      <c r="P1394" s="243"/>
      <c r="Q1394" s="243"/>
      <c r="R1394" s="243"/>
      <c r="S1394" s="243"/>
      <c r="T1394" s="243"/>
      <c r="U1394" s="243"/>
      <c r="V1394" s="243"/>
      <c r="W1394" s="243"/>
    </row>
    <row r="1395" spans="11:23" x14ac:dyDescent="0.25">
      <c r="K1395" s="243"/>
      <c r="L1395" s="243"/>
      <c r="M1395" s="243"/>
      <c r="N1395" s="243"/>
      <c r="O1395" s="243"/>
      <c r="P1395" s="243"/>
      <c r="Q1395" s="243"/>
      <c r="R1395" s="243"/>
      <c r="S1395" s="243"/>
      <c r="T1395" s="243"/>
      <c r="U1395" s="243"/>
      <c r="V1395" s="243"/>
      <c r="W1395" s="243"/>
    </row>
    <row r="1396" spans="11:23" x14ac:dyDescent="0.25">
      <c r="K1396" s="243"/>
      <c r="L1396" s="243"/>
      <c r="M1396" s="243"/>
      <c r="N1396" s="243"/>
      <c r="O1396" s="243"/>
      <c r="P1396" s="243"/>
      <c r="Q1396" s="243"/>
      <c r="R1396" s="243"/>
      <c r="S1396" s="243"/>
      <c r="T1396" s="243"/>
      <c r="U1396" s="243"/>
      <c r="V1396" s="243"/>
      <c r="W1396" s="243"/>
    </row>
    <row r="1397" spans="11:23" x14ac:dyDescent="0.25">
      <c r="K1397" s="243"/>
      <c r="L1397" s="243"/>
      <c r="M1397" s="243"/>
      <c r="N1397" s="243"/>
      <c r="O1397" s="243"/>
      <c r="P1397" s="243"/>
      <c r="Q1397" s="243"/>
      <c r="R1397" s="243"/>
      <c r="S1397" s="243"/>
      <c r="T1397" s="243"/>
      <c r="U1397" s="243"/>
      <c r="V1397" s="243"/>
      <c r="W1397" s="243"/>
    </row>
    <row r="1398" spans="11:23" x14ac:dyDescent="0.25">
      <c r="K1398" s="243"/>
      <c r="L1398" s="243"/>
      <c r="M1398" s="243"/>
      <c r="N1398" s="243"/>
      <c r="O1398" s="243"/>
      <c r="P1398" s="243"/>
      <c r="Q1398" s="243"/>
      <c r="R1398" s="243"/>
      <c r="S1398" s="243"/>
      <c r="T1398" s="243"/>
      <c r="U1398" s="243"/>
      <c r="V1398" s="243"/>
      <c r="W1398" s="243"/>
    </row>
    <row r="1399" spans="11:23" x14ac:dyDescent="0.25">
      <c r="K1399" s="243"/>
      <c r="L1399" s="243"/>
      <c r="M1399" s="243"/>
      <c r="N1399" s="243"/>
      <c r="O1399" s="243"/>
      <c r="P1399" s="243"/>
      <c r="Q1399" s="243"/>
      <c r="R1399" s="243"/>
      <c r="S1399" s="243"/>
      <c r="T1399" s="243"/>
      <c r="U1399" s="243"/>
      <c r="V1399" s="243"/>
      <c r="W1399" s="243"/>
    </row>
    <row r="1400" spans="11:23" x14ac:dyDescent="0.25">
      <c r="K1400" s="243"/>
      <c r="L1400" s="243"/>
      <c r="M1400" s="243"/>
      <c r="N1400" s="243"/>
      <c r="O1400" s="243"/>
      <c r="P1400" s="243"/>
      <c r="Q1400" s="243"/>
      <c r="R1400" s="243"/>
      <c r="S1400" s="243"/>
      <c r="T1400" s="243"/>
      <c r="U1400" s="243"/>
      <c r="V1400" s="243"/>
      <c r="W1400" s="243"/>
    </row>
    <row r="1401" spans="11:23" x14ac:dyDescent="0.25">
      <c r="K1401" s="243"/>
      <c r="L1401" s="243"/>
      <c r="M1401" s="243"/>
      <c r="N1401" s="243"/>
      <c r="O1401" s="243"/>
      <c r="P1401" s="243"/>
      <c r="Q1401" s="243"/>
      <c r="R1401" s="243"/>
      <c r="S1401" s="243"/>
      <c r="T1401" s="243"/>
      <c r="U1401" s="243"/>
      <c r="V1401" s="243"/>
      <c r="W1401" s="243"/>
    </row>
    <row r="1402" spans="11:23" x14ac:dyDescent="0.25">
      <c r="K1402" s="243"/>
      <c r="L1402" s="243"/>
      <c r="M1402" s="243"/>
      <c r="N1402" s="243"/>
      <c r="O1402" s="243"/>
      <c r="P1402" s="243"/>
      <c r="Q1402" s="243"/>
      <c r="R1402" s="243"/>
      <c r="S1402" s="243"/>
      <c r="T1402" s="243"/>
      <c r="U1402" s="243"/>
      <c r="V1402" s="243"/>
      <c r="W1402" s="243"/>
    </row>
    <row r="1403" spans="11:23" x14ac:dyDescent="0.25">
      <c r="K1403" s="243"/>
      <c r="L1403" s="243"/>
      <c r="M1403" s="243"/>
      <c r="N1403" s="243"/>
      <c r="O1403" s="243"/>
      <c r="P1403" s="243"/>
      <c r="Q1403" s="243"/>
      <c r="R1403" s="243"/>
      <c r="S1403" s="243"/>
      <c r="T1403" s="243"/>
      <c r="U1403" s="243"/>
      <c r="V1403" s="243"/>
      <c r="W1403" s="243"/>
    </row>
    <row r="1404" spans="11:23" x14ac:dyDescent="0.25">
      <c r="K1404" s="243"/>
      <c r="L1404" s="243"/>
      <c r="M1404" s="243"/>
      <c r="N1404" s="243"/>
      <c r="O1404" s="243"/>
      <c r="P1404" s="243"/>
      <c r="Q1404" s="243"/>
      <c r="R1404" s="243"/>
      <c r="S1404" s="243"/>
      <c r="T1404" s="243"/>
      <c r="U1404" s="243"/>
      <c r="V1404" s="243"/>
      <c r="W1404" s="243"/>
    </row>
    <row r="1405" spans="11:23" x14ac:dyDescent="0.25">
      <c r="K1405" s="243"/>
      <c r="L1405" s="243"/>
      <c r="M1405" s="243"/>
      <c r="N1405" s="243"/>
      <c r="O1405" s="243"/>
      <c r="P1405" s="243"/>
      <c r="Q1405" s="243"/>
      <c r="R1405" s="243"/>
      <c r="S1405" s="243"/>
      <c r="T1405" s="243"/>
      <c r="U1405" s="243"/>
      <c r="V1405" s="243"/>
      <c r="W1405" s="243"/>
    </row>
    <row r="1406" spans="11:23" x14ac:dyDescent="0.25">
      <c r="K1406" s="243"/>
      <c r="L1406" s="243"/>
      <c r="M1406" s="243"/>
      <c r="N1406" s="243"/>
      <c r="O1406" s="243"/>
      <c r="P1406" s="243"/>
      <c r="Q1406" s="243"/>
      <c r="R1406" s="243"/>
      <c r="S1406" s="243"/>
      <c r="T1406" s="243"/>
      <c r="U1406" s="243"/>
      <c r="V1406" s="243"/>
      <c r="W1406" s="243"/>
    </row>
    <row r="1407" spans="11:23" x14ac:dyDescent="0.25">
      <c r="K1407" s="243"/>
      <c r="L1407" s="243"/>
      <c r="M1407" s="243"/>
      <c r="N1407" s="243"/>
      <c r="O1407" s="243"/>
      <c r="P1407" s="243"/>
      <c r="Q1407" s="243"/>
      <c r="R1407" s="243"/>
      <c r="S1407" s="243"/>
      <c r="T1407" s="243"/>
      <c r="U1407" s="243"/>
      <c r="V1407" s="243"/>
      <c r="W1407" s="243"/>
    </row>
    <row r="1408" spans="11:23" x14ac:dyDescent="0.25">
      <c r="K1408" s="243"/>
      <c r="L1408" s="243"/>
      <c r="M1408" s="243"/>
      <c r="N1408" s="243"/>
      <c r="O1408" s="243"/>
      <c r="P1408" s="243"/>
      <c r="Q1408" s="243"/>
      <c r="R1408" s="243"/>
      <c r="S1408" s="243"/>
      <c r="T1408" s="243"/>
      <c r="U1408" s="243"/>
      <c r="V1408" s="243"/>
      <c r="W1408" s="243"/>
    </row>
    <row r="1409" spans="11:23" x14ac:dyDescent="0.25">
      <c r="K1409" s="243"/>
      <c r="L1409" s="243"/>
      <c r="M1409" s="243"/>
      <c r="N1409" s="243"/>
      <c r="O1409" s="243"/>
      <c r="P1409" s="243"/>
      <c r="Q1409" s="243"/>
      <c r="R1409" s="243"/>
      <c r="S1409" s="243"/>
      <c r="T1409" s="243"/>
      <c r="U1409" s="243"/>
      <c r="V1409" s="243"/>
      <c r="W1409" s="243"/>
    </row>
    <row r="1410" spans="11:23" x14ac:dyDescent="0.25">
      <c r="K1410" s="243"/>
      <c r="L1410" s="243"/>
      <c r="M1410" s="243"/>
      <c r="N1410" s="243"/>
      <c r="O1410" s="243"/>
      <c r="P1410" s="243"/>
      <c r="Q1410" s="243"/>
      <c r="R1410" s="243"/>
      <c r="S1410" s="243"/>
      <c r="T1410" s="243"/>
      <c r="U1410" s="243"/>
      <c r="V1410" s="243"/>
      <c r="W1410" s="243"/>
    </row>
    <row r="1411" spans="11:23" x14ac:dyDescent="0.25">
      <c r="K1411" s="243"/>
      <c r="L1411" s="243"/>
      <c r="M1411" s="243"/>
      <c r="N1411" s="243"/>
      <c r="O1411" s="243"/>
      <c r="P1411" s="243"/>
      <c r="Q1411" s="243"/>
      <c r="R1411" s="243"/>
      <c r="S1411" s="243"/>
      <c r="T1411" s="243"/>
      <c r="U1411" s="243"/>
      <c r="V1411" s="243"/>
      <c r="W1411" s="243"/>
    </row>
    <row r="1412" spans="11:23" x14ac:dyDescent="0.25">
      <c r="K1412" s="243"/>
      <c r="L1412" s="243"/>
      <c r="M1412" s="243"/>
      <c r="N1412" s="243"/>
      <c r="O1412" s="243"/>
      <c r="P1412" s="243"/>
      <c r="Q1412" s="243"/>
      <c r="R1412" s="243"/>
      <c r="S1412" s="243"/>
      <c r="T1412" s="243"/>
      <c r="U1412" s="243"/>
      <c r="V1412" s="243"/>
      <c r="W1412" s="243"/>
    </row>
    <row r="1413" spans="11:23" x14ac:dyDescent="0.25">
      <c r="K1413" s="243"/>
      <c r="L1413" s="243"/>
      <c r="M1413" s="243"/>
      <c r="N1413" s="243"/>
      <c r="O1413" s="243"/>
      <c r="P1413" s="243"/>
      <c r="Q1413" s="243"/>
      <c r="R1413" s="243"/>
      <c r="S1413" s="243"/>
      <c r="T1413" s="243"/>
      <c r="U1413" s="243"/>
      <c r="V1413" s="243"/>
      <c r="W1413" s="243"/>
    </row>
    <row r="1414" spans="11:23" x14ac:dyDescent="0.25">
      <c r="K1414" s="243"/>
      <c r="L1414" s="243"/>
      <c r="M1414" s="243"/>
      <c r="N1414" s="243"/>
      <c r="O1414" s="243"/>
      <c r="P1414" s="243"/>
      <c r="Q1414" s="243"/>
      <c r="R1414" s="243"/>
      <c r="S1414" s="243"/>
      <c r="T1414" s="243"/>
      <c r="U1414" s="243"/>
      <c r="V1414" s="243"/>
      <c r="W1414" s="243"/>
    </row>
    <row r="1415" spans="11:23" x14ac:dyDescent="0.25">
      <c r="K1415" s="243"/>
      <c r="L1415" s="243"/>
      <c r="M1415" s="243"/>
      <c r="N1415" s="243"/>
      <c r="O1415" s="243"/>
      <c r="P1415" s="243"/>
      <c r="Q1415" s="243"/>
      <c r="R1415" s="243"/>
      <c r="S1415" s="243"/>
      <c r="T1415" s="243"/>
      <c r="U1415" s="243"/>
      <c r="V1415" s="243"/>
      <c r="W1415" s="243"/>
    </row>
    <row r="1416" spans="11:23" x14ac:dyDescent="0.25">
      <c r="K1416" s="243"/>
      <c r="L1416" s="243"/>
      <c r="M1416" s="243"/>
      <c r="N1416" s="243"/>
      <c r="O1416" s="243"/>
      <c r="P1416" s="243"/>
      <c r="Q1416" s="243"/>
      <c r="R1416" s="243"/>
      <c r="S1416" s="243"/>
      <c r="T1416" s="243"/>
      <c r="U1416" s="243"/>
      <c r="V1416" s="243"/>
      <c r="W1416" s="243"/>
    </row>
    <row r="1417" spans="11:23" x14ac:dyDescent="0.25">
      <c r="K1417" s="243"/>
      <c r="L1417" s="243"/>
      <c r="M1417" s="243"/>
      <c r="N1417" s="243"/>
      <c r="O1417" s="243"/>
      <c r="P1417" s="243"/>
      <c r="Q1417" s="243"/>
      <c r="R1417" s="243"/>
      <c r="S1417" s="243"/>
      <c r="T1417" s="243"/>
      <c r="U1417" s="243"/>
      <c r="V1417" s="243"/>
      <c r="W1417" s="243"/>
    </row>
    <row r="1418" spans="11:23" x14ac:dyDescent="0.25">
      <c r="K1418" s="243"/>
      <c r="L1418" s="243"/>
      <c r="M1418" s="243"/>
      <c r="N1418" s="243"/>
      <c r="O1418" s="243"/>
      <c r="P1418" s="243"/>
      <c r="Q1418" s="243"/>
      <c r="R1418" s="243"/>
      <c r="S1418" s="243"/>
      <c r="T1418" s="243"/>
      <c r="U1418" s="243"/>
      <c r="V1418" s="243"/>
      <c r="W1418" s="243"/>
    </row>
    <row r="1419" spans="11:23" x14ac:dyDescent="0.25">
      <c r="K1419" s="243"/>
      <c r="L1419" s="243"/>
      <c r="M1419" s="243"/>
      <c r="N1419" s="243"/>
      <c r="O1419" s="243"/>
      <c r="P1419" s="243"/>
      <c r="Q1419" s="243"/>
      <c r="R1419" s="243"/>
      <c r="S1419" s="243"/>
      <c r="T1419" s="243"/>
      <c r="U1419" s="243"/>
      <c r="V1419" s="243"/>
      <c r="W1419" s="243"/>
    </row>
    <row r="1420" spans="11:23" x14ac:dyDescent="0.25">
      <c r="K1420" s="243"/>
      <c r="L1420" s="243"/>
      <c r="M1420" s="243"/>
      <c r="N1420" s="243"/>
      <c r="O1420" s="243"/>
      <c r="P1420" s="243"/>
      <c r="Q1420" s="243"/>
      <c r="R1420" s="243"/>
      <c r="S1420" s="243"/>
      <c r="T1420" s="243"/>
      <c r="U1420" s="243"/>
      <c r="V1420" s="243"/>
      <c r="W1420" s="243"/>
    </row>
    <row r="1421" spans="11:23" x14ac:dyDescent="0.25">
      <c r="K1421" s="243"/>
      <c r="L1421" s="243"/>
      <c r="M1421" s="243"/>
      <c r="N1421" s="243"/>
      <c r="O1421" s="243"/>
      <c r="P1421" s="243"/>
      <c r="Q1421" s="243"/>
      <c r="R1421" s="243"/>
      <c r="S1421" s="243"/>
      <c r="T1421" s="243"/>
      <c r="U1421" s="243"/>
      <c r="V1421" s="243"/>
      <c r="W1421" s="243"/>
    </row>
    <row r="1422" spans="11:23" x14ac:dyDescent="0.25">
      <c r="K1422" s="243"/>
      <c r="L1422" s="243"/>
      <c r="M1422" s="243"/>
      <c r="N1422" s="243"/>
      <c r="O1422" s="243"/>
      <c r="P1422" s="243"/>
      <c r="Q1422" s="243"/>
      <c r="R1422" s="243"/>
      <c r="S1422" s="243"/>
      <c r="T1422" s="243"/>
      <c r="U1422" s="243"/>
      <c r="V1422" s="243"/>
      <c r="W1422" s="243"/>
    </row>
    <row r="1423" spans="11:23" x14ac:dyDescent="0.25">
      <c r="K1423" s="243"/>
      <c r="L1423" s="243"/>
      <c r="M1423" s="243"/>
      <c r="N1423" s="243"/>
      <c r="O1423" s="243"/>
      <c r="P1423" s="243"/>
      <c r="Q1423" s="243"/>
      <c r="R1423" s="243"/>
      <c r="S1423" s="243"/>
      <c r="T1423" s="243"/>
      <c r="U1423" s="243"/>
      <c r="V1423" s="243"/>
      <c r="W1423" s="243"/>
    </row>
    <row r="1424" spans="11:23" x14ac:dyDescent="0.25">
      <c r="K1424" s="243"/>
      <c r="L1424" s="243"/>
      <c r="M1424" s="243"/>
      <c r="N1424" s="243"/>
      <c r="O1424" s="243"/>
      <c r="P1424" s="243"/>
      <c r="Q1424" s="243"/>
      <c r="R1424" s="243"/>
      <c r="S1424" s="243"/>
      <c r="T1424" s="243"/>
      <c r="U1424" s="243"/>
      <c r="V1424" s="243"/>
      <c r="W1424" s="243"/>
    </row>
    <row r="1425" spans="11:23" x14ac:dyDescent="0.25">
      <c r="K1425" s="243"/>
      <c r="L1425" s="243"/>
      <c r="M1425" s="243"/>
      <c r="N1425" s="243"/>
      <c r="O1425" s="243"/>
      <c r="P1425" s="243"/>
      <c r="Q1425" s="243"/>
      <c r="R1425" s="243"/>
      <c r="S1425" s="243"/>
      <c r="T1425" s="243"/>
      <c r="U1425" s="243"/>
      <c r="V1425" s="243"/>
      <c r="W1425" s="243"/>
    </row>
    <row r="1426" spans="11:23" x14ac:dyDescent="0.25">
      <c r="K1426" s="243"/>
      <c r="L1426" s="243"/>
      <c r="M1426" s="243"/>
      <c r="N1426" s="243"/>
      <c r="O1426" s="243"/>
      <c r="P1426" s="243"/>
      <c r="Q1426" s="243"/>
      <c r="R1426" s="243"/>
      <c r="S1426" s="243"/>
      <c r="T1426" s="243"/>
      <c r="U1426" s="243"/>
      <c r="V1426" s="243"/>
      <c r="W1426" s="243"/>
    </row>
    <row r="1427" spans="11:23" x14ac:dyDescent="0.25">
      <c r="K1427" s="243"/>
      <c r="L1427" s="243"/>
      <c r="M1427" s="243"/>
      <c r="N1427" s="243"/>
      <c r="O1427" s="243"/>
      <c r="P1427" s="243"/>
      <c r="Q1427" s="243"/>
      <c r="R1427" s="243"/>
      <c r="S1427" s="243"/>
      <c r="T1427" s="243"/>
      <c r="U1427" s="243"/>
      <c r="V1427" s="243"/>
      <c r="W1427" s="243"/>
    </row>
    <row r="1428" spans="11:23" x14ac:dyDescent="0.25">
      <c r="K1428" s="243"/>
      <c r="L1428" s="243"/>
      <c r="M1428" s="243"/>
      <c r="N1428" s="243"/>
      <c r="O1428" s="243"/>
      <c r="P1428" s="243"/>
      <c r="Q1428" s="243"/>
      <c r="R1428" s="243"/>
      <c r="S1428" s="243"/>
      <c r="T1428" s="243"/>
      <c r="U1428" s="243"/>
      <c r="V1428" s="243"/>
      <c r="W1428" s="243"/>
    </row>
    <row r="1429" spans="11:23" x14ac:dyDescent="0.25">
      <c r="K1429" s="243"/>
      <c r="L1429" s="243"/>
      <c r="M1429" s="243"/>
      <c r="N1429" s="243"/>
      <c r="O1429" s="243"/>
      <c r="P1429" s="243"/>
      <c r="Q1429" s="243"/>
      <c r="R1429" s="243"/>
      <c r="S1429" s="243"/>
      <c r="T1429" s="243"/>
      <c r="U1429" s="243"/>
      <c r="V1429" s="243"/>
      <c r="W1429" s="243"/>
    </row>
    <row r="1430" spans="11:23" x14ac:dyDescent="0.25">
      <c r="K1430" s="243"/>
      <c r="L1430" s="243"/>
      <c r="M1430" s="243"/>
      <c r="N1430" s="243"/>
      <c r="O1430" s="243"/>
      <c r="P1430" s="243"/>
      <c r="Q1430" s="243"/>
      <c r="R1430" s="243"/>
      <c r="S1430" s="243"/>
      <c r="T1430" s="243"/>
      <c r="U1430" s="243"/>
      <c r="V1430" s="243"/>
      <c r="W1430" s="243"/>
    </row>
    <row r="1431" spans="11:23" x14ac:dyDescent="0.25">
      <c r="K1431" s="243"/>
      <c r="L1431" s="243"/>
      <c r="M1431" s="243"/>
      <c r="N1431" s="243"/>
      <c r="O1431" s="243"/>
      <c r="P1431" s="243"/>
      <c r="Q1431" s="243"/>
      <c r="R1431" s="243"/>
      <c r="S1431" s="243"/>
      <c r="T1431" s="243"/>
      <c r="U1431" s="243"/>
      <c r="V1431" s="243"/>
      <c r="W1431" s="243"/>
    </row>
    <row r="1432" spans="11:23" x14ac:dyDescent="0.25">
      <c r="K1432" s="243"/>
      <c r="L1432" s="243"/>
      <c r="M1432" s="243"/>
      <c r="N1432" s="243"/>
      <c r="O1432" s="243"/>
      <c r="P1432" s="243"/>
      <c r="Q1432" s="243"/>
      <c r="R1432" s="243"/>
      <c r="S1432" s="243"/>
      <c r="T1432" s="243"/>
      <c r="U1432" s="243"/>
      <c r="V1432" s="243"/>
      <c r="W1432" s="243"/>
    </row>
    <row r="1433" spans="11:23" x14ac:dyDescent="0.25">
      <c r="K1433" s="243"/>
      <c r="L1433" s="243"/>
      <c r="M1433" s="243"/>
      <c r="N1433" s="243"/>
      <c r="O1433" s="243"/>
      <c r="P1433" s="243"/>
      <c r="Q1433" s="243"/>
      <c r="R1433" s="243"/>
      <c r="S1433" s="243"/>
      <c r="T1433" s="243"/>
      <c r="U1433" s="243"/>
      <c r="V1433" s="243"/>
      <c r="W1433" s="243"/>
    </row>
    <row r="1434" spans="11:23" x14ac:dyDescent="0.25">
      <c r="K1434" s="243"/>
      <c r="L1434" s="243"/>
      <c r="M1434" s="243"/>
      <c r="N1434" s="243"/>
      <c r="O1434" s="243"/>
      <c r="P1434" s="243"/>
      <c r="Q1434" s="243"/>
      <c r="R1434" s="243"/>
      <c r="S1434" s="243"/>
      <c r="T1434" s="243"/>
      <c r="U1434" s="243"/>
      <c r="V1434" s="243"/>
      <c r="W1434" s="243"/>
    </row>
    <row r="1435" spans="11:23" x14ac:dyDescent="0.25">
      <c r="K1435" s="243"/>
      <c r="L1435" s="243"/>
      <c r="M1435" s="243"/>
      <c r="N1435" s="243"/>
      <c r="O1435" s="243"/>
      <c r="P1435" s="243"/>
      <c r="Q1435" s="243"/>
      <c r="R1435" s="243"/>
      <c r="S1435" s="243"/>
      <c r="T1435" s="243"/>
      <c r="U1435" s="243"/>
      <c r="V1435" s="243"/>
      <c r="W1435" s="243"/>
    </row>
    <row r="1436" spans="11:23" x14ac:dyDescent="0.25">
      <c r="K1436" s="243"/>
      <c r="L1436" s="243"/>
      <c r="M1436" s="243"/>
      <c r="N1436" s="243"/>
      <c r="O1436" s="243"/>
      <c r="P1436" s="243"/>
      <c r="Q1436" s="243"/>
      <c r="R1436" s="243"/>
      <c r="S1436" s="243"/>
      <c r="T1436" s="243"/>
      <c r="U1436" s="243"/>
      <c r="V1436" s="243"/>
      <c r="W1436" s="243"/>
    </row>
    <row r="1437" spans="11:23" x14ac:dyDescent="0.25">
      <c r="K1437" s="243"/>
      <c r="L1437" s="243"/>
      <c r="M1437" s="243"/>
      <c r="N1437" s="243"/>
      <c r="O1437" s="243"/>
      <c r="P1437" s="243"/>
      <c r="Q1437" s="243"/>
      <c r="R1437" s="243"/>
      <c r="S1437" s="243"/>
      <c r="T1437" s="243"/>
      <c r="U1437" s="243"/>
      <c r="V1437" s="243"/>
      <c r="W1437" s="243"/>
    </row>
    <row r="1438" spans="11:23" x14ac:dyDescent="0.25">
      <c r="K1438" s="243"/>
      <c r="L1438" s="243"/>
      <c r="M1438" s="243"/>
      <c r="N1438" s="243"/>
      <c r="O1438" s="243"/>
      <c r="P1438" s="243"/>
      <c r="Q1438" s="243"/>
      <c r="R1438" s="243"/>
      <c r="S1438" s="243"/>
      <c r="T1438" s="243"/>
      <c r="U1438" s="243"/>
      <c r="V1438" s="243"/>
      <c r="W1438" s="243"/>
    </row>
    <row r="1439" spans="11:23" x14ac:dyDescent="0.25">
      <c r="K1439" s="243"/>
      <c r="L1439" s="243"/>
      <c r="M1439" s="243"/>
      <c r="N1439" s="243"/>
      <c r="O1439" s="243"/>
      <c r="P1439" s="243"/>
      <c r="Q1439" s="243"/>
      <c r="R1439" s="243"/>
      <c r="S1439" s="243"/>
      <c r="T1439" s="243"/>
      <c r="U1439" s="243"/>
      <c r="V1439" s="243"/>
      <c r="W1439" s="243"/>
    </row>
    <row r="1440" spans="11:23" x14ac:dyDescent="0.25">
      <c r="K1440" s="255" t="s">
        <v>242</v>
      </c>
      <c r="L1440" s="255" t="s">
        <v>242</v>
      </c>
      <c r="M1440" s="255" t="s">
        <v>242</v>
      </c>
      <c r="N1440" s="255" t="s">
        <v>242</v>
      </c>
      <c r="O1440" s="255" t="s">
        <v>242</v>
      </c>
      <c r="P1440" s="255" t="s">
        <v>242</v>
      </c>
      <c r="Q1440" s="255" t="s">
        <v>242</v>
      </c>
      <c r="R1440" s="255" t="s">
        <v>242</v>
      </c>
      <c r="S1440" s="255" t="s">
        <v>242</v>
      </c>
      <c r="T1440" s="255" t="s">
        <v>242</v>
      </c>
      <c r="U1440" s="255" t="s">
        <v>242</v>
      </c>
      <c r="V1440" s="255" t="s">
        <v>242</v>
      </c>
      <c r="W1440" s="255" t="s">
        <v>242</v>
      </c>
    </row>
    <row r="1441" spans="11:23" x14ac:dyDescent="0.25">
      <c r="K1441" s="243"/>
      <c r="L1441" s="243"/>
      <c r="M1441" s="243"/>
      <c r="N1441" s="243"/>
      <c r="O1441" s="243"/>
      <c r="P1441" s="243"/>
      <c r="Q1441" s="243"/>
      <c r="R1441" s="243"/>
      <c r="S1441" s="243"/>
      <c r="T1441" s="243"/>
      <c r="U1441" s="243"/>
      <c r="V1441" s="243"/>
      <c r="W1441" s="243"/>
    </row>
    <row r="1442" spans="11:23" x14ac:dyDescent="0.25">
      <c r="K1442" s="243"/>
      <c r="L1442" s="243"/>
      <c r="M1442" s="243"/>
      <c r="N1442" s="243"/>
      <c r="O1442" s="243"/>
      <c r="P1442" s="243"/>
      <c r="Q1442" s="243"/>
      <c r="R1442" s="243"/>
      <c r="S1442" s="243"/>
      <c r="T1442" s="243"/>
      <c r="U1442" s="243"/>
      <c r="V1442" s="243"/>
      <c r="W1442" s="243"/>
    </row>
    <row r="1443" spans="11:23" x14ac:dyDescent="0.25">
      <c r="K1443" s="243"/>
      <c r="L1443" s="243"/>
      <c r="M1443" s="243"/>
      <c r="N1443" s="243"/>
      <c r="O1443" s="243"/>
      <c r="P1443" s="243"/>
      <c r="Q1443" s="243"/>
      <c r="R1443" s="243"/>
      <c r="S1443" s="243"/>
      <c r="T1443" s="243"/>
      <c r="U1443" s="243"/>
      <c r="V1443" s="243"/>
      <c r="W1443" s="243"/>
    </row>
    <row r="1444" spans="11:23" x14ac:dyDescent="0.25">
      <c r="K1444" s="243"/>
      <c r="L1444" s="243"/>
      <c r="M1444" s="243"/>
      <c r="N1444" s="243"/>
      <c r="O1444" s="243"/>
      <c r="P1444" s="243"/>
      <c r="Q1444" s="243"/>
      <c r="R1444" s="243"/>
      <c r="S1444" s="243"/>
      <c r="T1444" s="243"/>
      <c r="U1444" s="243"/>
      <c r="V1444" s="243"/>
      <c r="W1444" s="243"/>
    </row>
    <row r="1445" spans="11:23" x14ac:dyDescent="0.25">
      <c r="K1445" s="243"/>
      <c r="L1445" s="243"/>
      <c r="M1445" s="243"/>
      <c r="N1445" s="243"/>
      <c r="O1445" s="243"/>
      <c r="P1445" s="243"/>
      <c r="Q1445" s="243"/>
      <c r="R1445" s="243"/>
      <c r="S1445" s="243"/>
      <c r="T1445" s="243"/>
      <c r="U1445" s="243"/>
      <c r="V1445" s="243"/>
      <c r="W1445" s="243"/>
    </row>
    <row r="1446" spans="11:23" x14ac:dyDescent="0.25">
      <c r="K1446" s="243"/>
      <c r="L1446" s="243"/>
      <c r="M1446" s="243"/>
      <c r="N1446" s="243"/>
      <c r="O1446" s="243"/>
      <c r="P1446" s="243"/>
      <c r="Q1446" s="243"/>
      <c r="R1446" s="243"/>
      <c r="S1446" s="243"/>
      <c r="T1446" s="243"/>
      <c r="U1446" s="243"/>
      <c r="V1446" s="243"/>
      <c r="W1446" s="243"/>
    </row>
    <row r="1447" spans="11:23" x14ac:dyDescent="0.25">
      <c r="K1447" s="243"/>
      <c r="L1447" s="243"/>
      <c r="M1447" s="243"/>
      <c r="N1447" s="243"/>
      <c r="O1447" s="243"/>
      <c r="P1447" s="243"/>
      <c r="Q1447" s="243"/>
      <c r="R1447" s="243"/>
      <c r="S1447" s="243"/>
      <c r="T1447" s="243"/>
      <c r="U1447" s="243"/>
      <c r="V1447" s="243"/>
      <c r="W1447" s="243"/>
    </row>
    <row r="1448" spans="11:23" x14ac:dyDescent="0.25">
      <c r="K1448" s="243"/>
      <c r="L1448" s="243"/>
      <c r="M1448" s="243"/>
      <c r="N1448" s="243"/>
      <c r="O1448" s="243"/>
      <c r="P1448" s="243"/>
      <c r="Q1448" s="243"/>
      <c r="R1448" s="243"/>
      <c r="S1448" s="243"/>
      <c r="T1448" s="243"/>
      <c r="U1448" s="243"/>
      <c r="V1448" s="243"/>
      <c r="W1448" s="243"/>
    </row>
    <row r="1449" spans="11:23" x14ac:dyDescent="0.25">
      <c r="K1449" s="243"/>
      <c r="L1449" s="243"/>
      <c r="M1449" s="243"/>
      <c r="N1449" s="243"/>
      <c r="O1449" s="243"/>
      <c r="P1449" s="243"/>
      <c r="Q1449" s="243"/>
      <c r="R1449" s="243"/>
      <c r="S1449" s="243"/>
      <c r="T1449" s="243"/>
      <c r="U1449" s="243"/>
      <c r="V1449" s="243"/>
      <c r="W1449" s="243"/>
    </row>
    <row r="1450" spans="11:23" x14ac:dyDescent="0.25">
      <c r="K1450" s="243"/>
      <c r="L1450" s="243"/>
      <c r="M1450" s="243"/>
      <c r="N1450" s="243"/>
      <c r="O1450" s="243"/>
      <c r="P1450" s="243"/>
      <c r="Q1450" s="243"/>
      <c r="R1450" s="243"/>
      <c r="S1450" s="243"/>
      <c r="T1450" s="243"/>
      <c r="U1450" s="243"/>
      <c r="V1450" s="243"/>
      <c r="W1450" s="243"/>
    </row>
    <row r="1451" spans="11:23" x14ac:dyDescent="0.25">
      <c r="K1451" s="243"/>
      <c r="L1451" s="243"/>
      <c r="M1451" s="243"/>
      <c r="N1451" s="243"/>
      <c r="O1451" s="243"/>
      <c r="P1451" s="243"/>
      <c r="Q1451" s="243"/>
      <c r="R1451" s="243"/>
      <c r="S1451" s="243"/>
      <c r="T1451" s="243"/>
      <c r="U1451" s="243"/>
      <c r="V1451" s="243"/>
      <c r="W1451" s="243"/>
    </row>
    <row r="1452" spans="11:23" x14ac:dyDescent="0.25">
      <c r="K1452" s="243"/>
      <c r="L1452" s="243"/>
      <c r="M1452" s="243"/>
      <c r="N1452" s="243"/>
      <c r="O1452" s="243"/>
      <c r="P1452" s="243"/>
      <c r="Q1452" s="243"/>
      <c r="R1452" s="243"/>
      <c r="S1452" s="243"/>
      <c r="T1452" s="243"/>
      <c r="U1452" s="243"/>
      <c r="V1452" s="243"/>
      <c r="W1452" s="243"/>
    </row>
    <row r="1453" spans="11:23" x14ac:dyDescent="0.25">
      <c r="K1453" s="243"/>
      <c r="L1453" s="243"/>
      <c r="M1453" s="243"/>
      <c r="N1453" s="243"/>
      <c r="O1453" s="243"/>
      <c r="P1453" s="243"/>
      <c r="Q1453" s="243"/>
      <c r="R1453" s="243"/>
      <c r="S1453" s="243"/>
      <c r="T1453" s="243"/>
      <c r="U1453" s="243"/>
      <c r="V1453" s="243"/>
      <c r="W1453" s="243"/>
    </row>
    <row r="1454" spans="11:23" x14ac:dyDescent="0.25">
      <c r="K1454" s="243"/>
      <c r="L1454" s="243"/>
      <c r="M1454" s="243"/>
      <c r="N1454" s="243"/>
      <c r="O1454" s="243"/>
      <c r="P1454" s="243"/>
      <c r="Q1454" s="243"/>
      <c r="R1454" s="243"/>
      <c r="S1454" s="243"/>
      <c r="T1454" s="243"/>
      <c r="U1454" s="243"/>
      <c r="V1454" s="243"/>
      <c r="W1454" s="243"/>
    </row>
    <row r="1455" spans="11:23" x14ac:dyDescent="0.25">
      <c r="K1455" s="243"/>
      <c r="L1455" s="243"/>
      <c r="M1455" s="243"/>
      <c r="N1455" s="243"/>
      <c r="O1455" s="243"/>
      <c r="P1455" s="243"/>
      <c r="Q1455" s="243"/>
      <c r="R1455" s="243"/>
      <c r="S1455" s="243"/>
      <c r="T1455" s="243"/>
      <c r="U1455" s="243"/>
      <c r="V1455" s="243"/>
      <c r="W1455" s="243"/>
    </row>
    <row r="1456" spans="11:23" x14ac:dyDescent="0.25">
      <c r="K1456" s="243"/>
      <c r="L1456" s="243"/>
      <c r="M1456" s="243"/>
      <c r="N1456" s="243"/>
      <c r="O1456" s="243"/>
      <c r="P1456" s="243"/>
      <c r="Q1456" s="243"/>
      <c r="R1456" s="243"/>
      <c r="S1456" s="243"/>
      <c r="T1456" s="243"/>
      <c r="U1456" s="243"/>
      <c r="V1456" s="243"/>
      <c r="W1456" s="243"/>
    </row>
    <row r="1457" spans="11:23" x14ac:dyDescent="0.25">
      <c r="K1457" s="243"/>
      <c r="L1457" s="243"/>
      <c r="M1457" s="243"/>
      <c r="N1457" s="243"/>
      <c r="O1457" s="243"/>
      <c r="P1457" s="243"/>
      <c r="Q1457" s="243"/>
      <c r="R1457" s="243"/>
      <c r="S1457" s="243"/>
      <c r="T1457" s="243"/>
      <c r="U1457" s="243"/>
      <c r="V1457" s="243"/>
      <c r="W1457" s="243"/>
    </row>
    <row r="1458" spans="11:23" x14ac:dyDescent="0.25">
      <c r="K1458" s="243"/>
      <c r="L1458" s="243"/>
      <c r="M1458" s="243"/>
      <c r="N1458" s="243"/>
      <c r="O1458" s="243"/>
      <c r="P1458" s="243"/>
      <c r="Q1458" s="243"/>
      <c r="R1458" s="243"/>
      <c r="S1458" s="243"/>
      <c r="T1458" s="243"/>
      <c r="U1458" s="243"/>
      <c r="V1458" s="243"/>
      <c r="W1458" s="243"/>
    </row>
    <row r="1459" spans="11:23" x14ac:dyDescent="0.25">
      <c r="K1459" s="243"/>
      <c r="L1459" s="243"/>
      <c r="M1459" s="243"/>
      <c r="N1459" s="243"/>
      <c r="O1459" s="243"/>
      <c r="P1459" s="243"/>
      <c r="Q1459" s="243"/>
      <c r="R1459" s="243"/>
      <c r="S1459" s="243"/>
      <c r="T1459" s="243"/>
      <c r="U1459" s="243"/>
      <c r="V1459" s="243"/>
      <c r="W1459" s="243"/>
    </row>
    <row r="1460" spans="11:23" x14ac:dyDescent="0.25">
      <c r="K1460" s="243"/>
      <c r="L1460" s="243"/>
      <c r="M1460" s="243"/>
      <c r="N1460" s="243"/>
      <c r="O1460" s="243"/>
      <c r="P1460" s="243"/>
      <c r="Q1460" s="243"/>
      <c r="R1460" s="243"/>
      <c r="S1460" s="243"/>
      <c r="T1460" s="243"/>
      <c r="U1460" s="243"/>
      <c r="V1460" s="243"/>
      <c r="W1460" s="243"/>
    </row>
    <row r="1461" spans="11:23" x14ac:dyDescent="0.25">
      <c r="K1461" s="243"/>
      <c r="L1461" s="243"/>
      <c r="M1461" s="243"/>
      <c r="N1461" s="243"/>
      <c r="O1461" s="243"/>
      <c r="P1461" s="243"/>
      <c r="Q1461" s="243"/>
      <c r="R1461" s="243"/>
      <c r="S1461" s="243"/>
      <c r="T1461" s="243"/>
      <c r="U1461" s="243"/>
      <c r="V1461" s="243"/>
      <c r="W1461" s="243"/>
    </row>
    <row r="1462" spans="11:23" x14ac:dyDescent="0.25">
      <c r="K1462" s="243"/>
      <c r="L1462" s="243"/>
      <c r="M1462" s="243"/>
      <c r="N1462" s="243"/>
      <c r="O1462" s="243"/>
      <c r="P1462" s="243"/>
      <c r="Q1462" s="243"/>
      <c r="R1462" s="243"/>
      <c r="S1462" s="243"/>
      <c r="T1462" s="243"/>
      <c r="U1462" s="243"/>
      <c r="V1462" s="243"/>
      <c r="W1462" s="243"/>
    </row>
    <row r="1463" spans="11:23" x14ac:dyDescent="0.25">
      <c r="K1463" s="243"/>
      <c r="L1463" s="243"/>
      <c r="M1463" s="243"/>
      <c r="N1463" s="243"/>
      <c r="O1463" s="243"/>
      <c r="P1463" s="243"/>
      <c r="Q1463" s="243"/>
      <c r="R1463" s="243"/>
      <c r="S1463" s="243"/>
      <c r="T1463" s="243"/>
      <c r="U1463" s="243"/>
      <c r="V1463" s="243"/>
      <c r="W1463" s="243"/>
    </row>
    <row r="1464" spans="11:23" x14ac:dyDescent="0.25">
      <c r="K1464" s="243"/>
      <c r="L1464" s="243"/>
      <c r="M1464" s="243"/>
      <c r="N1464" s="243"/>
      <c r="O1464" s="243"/>
      <c r="P1464" s="243"/>
      <c r="Q1464" s="243"/>
      <c r="R1464" s="243"/>
      <c r="S1464" s="243"/>
      <c r="T1464" s="243"/>
      <c r="U1464" s="243"/>
      <c r="V1464" s="243"/>
      <c r="W1464" s="243"/>
    </row>
    <row r="1465" spans="11:23" x14ac:dyDescent="0.25">
      <c r="K1465" s="243"/>
      <c r="L1465" s="243"/>
      <c r="M1465" s="243"/>
      <c r="N1465" s="243"/>
      <c r="O1465" s="243"/>
      <c r="P1465" s="243"/>
      <c r="Q1465" s="243"/>
      <c r="R1465" s="243"/>
      <c r="S1465" s="243"/>
      <c r="T1465" s="243"/>
      <c r="U1465" s="243"/>
      <c r="V1465" s="243"/>
      <c r="W1465" s="243"/>
    </row>
    <row r="1466" spans="11:23" x14ac:dyDescent="0.25">
      <c r="K1466" s="243"/>
      <c r="L1466" s="243"/>
      <c r="M1466" s="243"/>
      <c r="N1466" s="243"/>
      <c r="O1466" s="243"/>
      <c r="P1466" s="243"/>
      <c r="Q1466" s="243"/>
      <c r="R1466" s="243"/>
      <c r="S1466" s="243"/>
      <c r="T1466" s="243"/>
      <c r="U1466" s="243"/>
      <c r="V1466" s="243"/>
      <c r="W1466" s="243"/>
    </row>
    <row r="1467" spans="11:23" x14ac:dyDescent="0.25">
      <c r="K1467" s="243"/>
      <c r="L1467" s="243"/>
      <c r="M1467" s="243"/>
      <c r="N1467" s="243"/>
      <c r="O1467" s="243"/>
      <c r="P1467" s="243"/>
      <c r="Q1467" s="243"/>
      <c r="R1467" s="243"/>
      <c r="S1467" s="243"/>
      <c r="T1467" s="243"/>
      <c r="U1467" s="243"/>
      <c r="V1467" s="243"/>
      <c r="W1467" s="243"/>
    </row>
    <row r="1468" spans="11:23" x14ac:dyDescent="0.25">
      <c r="K1468" s="243"/>
      <c r="L1468" s="243"/>
      <c r="M1468" s="243"/>
      <c r="N1468" s="243"/>
      <c r="O1468" s="243"/>
      <c r="P1468" s="243"/>
      <c r="Q1468" s="243"/>
      <c r="R1468" s="243"/>
      <c r="S1468" s="243"/>
      <c r="T1468" s="243"/>
      <c r="U1468" s="243"/>
      <c r="V1468" s="243"/>
      <c r="W1468" s="243"/>
    </row>
    <row r="1469" spans="11:23" x14ac:dyDescent="0.25">
      <c r="K1469" s="243"/>
      <c r="L1469" s="243"/>
      <c r="M1469" s="243"/>
      <c r="N1469" s="243"/>
      <c r="O1469" s="243"/>
      <c r="P1469" s="243"/>
      <c r="Q1469" s="243"/>
      <c r="R1469" s="243"/>
      <c r="S1469" s="243"/>
      <c r="T1469" s="243"/>
      <c r="U1469" s="243"/>
      <c r="V1469" s="243"/>
      <c r="W1469" s="243"/>
    </row>
    <row r="1470" spans="11:23" x14ac:dyDescent="0.25">
      <c r="K1470" s="243"/>
      <c r="L1470" s="243"/>
      <c r="M1470" s="243"/>
      <c r="N1470" s="243"/>
      <c r="O1470" s="243"/>
      <c r="P1470" s="243"/>
      <c r="Q1470" s="243"/>
      <c r="R1470" s="243"/>
      <c r="S1470" s="243"/>
      <c r="T1470" s="243"/>
      <c r="U1470" s="243"/>
      <c r="V1470" s="243"/>
      <c r="W1470" s="243"/>
    </row>
    <row r="1471" spans="11:23" x14ac:dyDescent="0.25">
      <c r="K1471" s="243"/>
      <c r="L1471" s="243"/>
      <c r="M1471" s="243"/>
      <c r="N1471" s="243"/>
      <c r="O1471" s="243"/>
      <c r="P1471" s="243"/>
      <c r="Q1471" s="243"/>
      <c r="R1471" s="243"/>
      <c r="S1471" s="243"/>
      <c r="T1471" s="243"/>
      <c r="U1471" s="243"/>
      <c r="V1471" s="243"/>
      <c r="W1471" s="243"/>
    </row>
    <row r="1472" spans="11:23" x14ac:dyDescent="0.25">
      <c r="K1472" s="243"/>
      <c r="L1472" s="243"/>
      <c r="M1472" s="243"/>
      <c r="N1472" s="243"/>
      <c r="O1472" s="243"/>
      <c r="P1472" s="243"/>
      <c r="Q1472" s="243"/>
      <c r="R1472" s="243"/>
      <c r="S1472" s="243"/>
      <c r="T1472" s="243"/>
      <c r="U1472" s="243"/>
      <c r="V1472" s="243"/>
      <c r="W1472" s="243"/>
    </row>
    <row r="1473" spans="11:23" x14ac:dyDescent="0.25">
      <c r="K1473" s="243"/>
      <c r="L1473" s="243"/>
      <c r="M1473" s="243"/>
      <c r="N1473" s="243"/>
      <c r="O1473" s="243"/>
      <c r="P1473" s="243"/>
      <c r="Q1473" s="243"/>
      <c r="R1473" s="243"/>
      <c r="S1473" s="243"/>
      <c r="T1473" s="243"/>
      <c r="U1473" s="243"/>
      <c r="V1473" s="243"/>
      <c r="W1473" s="243"/>
    </row>
    <row r="1474" spans="11:23" x14ac:dyDescent="0.25">
      <c r="K1474" s="243"/>
      <c r="L1474" s="243"/>
      <c r="M1474" s="243"/>
      <c r="N1474" s="243"/>
      <c r="O1474" s="243"/>
      <c r="P1474" s="243"/>
      <c r="Q1474" s="243"/>
      <c r="R1474" s="243"/>
      <c r="S1474" s="243"/>
      <c r="T1474" s="243"/>
      <c r="U1474" s="243"/>
      <c r="V1474" s="243"/>
      <c r="W1474" s="243"/>
    </row>
    <row r="1475" spans="11:23" x14ac:dyDescent="0.25">
      <c r="K1475" s="243"/>
      <c r="L1475" s="243"/>
      <c r="M1475" s="243"/>
      <c r="N1475" s="243"/>
      <c r="O1475" s="243"/>
      <c r="P1475" s="243"/>
      <c r="Q1475" s="243"/>
      <c r="R1475" s="243"/>
      <c r="S1475" s="243"/>
      <c r="T1475" s="243"/>
      <c r="U1475" s="243"/>
      <c r="V1475" s="243"/>
      <c r="W1475" s="243"/>
    </row>
    <row r="1476" spans="11:23" x14ac:dyDescent="0.25">
      <c r="K1476" s="243"/>
      <c r="L1476" s="243"/>
      <c r="M1476" s="243"/>
      <c r="N1476" s="243"/>
      <c r="O1476" s="243"/>
      <c r="P1476" s="243"/>
      <c r="Q1476" s="243"/>
      <c r="R1476" s="243"/>
      <c r="S1476" s="243"/>
      <c r="T1476" s="243"/>
      <c r="U1476" s="243"/>
      <c r="V1476" s="243"/>
      <c r="W1476" s="243"/>
    </row>
    <row r="1477" spans="11:23" x14ac:dyDescent="0.25">
      <c r="K1477" s="243"/>
      <c r="L1477" s="243"/>
      <c r="M1477" s="243"/>
      <c r="N1477" s="243"/>
      <c r="O1477" s="243"/>
      <c r="P1477" s="243"/>
      <c r="Q1477" s="243"/>
      <c r="R1477" s="243"/>
      <c r="S1477" s="243"/>
      <c r="T1477" s="243"/>
      <c r="U1477" s="243"/>
      <c r="V1477" s="243"/>
      <c r="W1477" s="243"/>
    </row>
    <row r="1478" spans="11:23" x14ac:dyDescent="0.25">
      <c r="K1478" s="243"/>
      <c r="L1478" s="243"/>
      <c r="M1478" s="243"/>
      <c r="N1478" s="243"/>
      <c r="O1478" s="243"/>
      <c r="P1478" s="243"/>
      <c r="Q1478" s="243"/>
      <c r="R1478" s="243"/>
      <c r="S1478" s="243"/>
      <c r="T1478" s="243"/>
      <c r="U1478" s="243"/>
      <c r="V1478" s="243"/>
      <c r="W1478" s="243"/>
    </row>
    <row r="1479" spans="11:23" x14ac:dyDescent="0.25">
      <c r="K1479" s="243"/>
      <c r="L1479" s="243"/>
      <c r="M1479" s="243"/>
      <c r="N1479" s="243"/>
      <c r="O1479" s="243"/>
      <c r="P1479" s="243"/>
      <c r="Q1479" s="243"/>
      <c r="R1479" s="243"/>
      <c r="S1479" s="243"/>
      <c r="T1479" s="243"/>
      <c r="U1479" s="243"/>
      <c r="V1479" s="243"/>
      <c r="W1479" s="243"/>
    </row>
    <row r="1480" spans="11:23" x14ac:dyDescent="0.25">
      <c r="K1480" s="243"/>
      <c r="L1480" s="243"/>
      <c r="M1480" s="243"/>
      <c r="N1480" s="243"/>
      <c r="O1480" s="243"/>
      <c r="P1480" s="243"/>
      <c r="Q1480" s="243"/>
      <c r="R1480" s="243"/>
      <c r="S1480" s="243"/>
      <c r="T1480" s="243"/>
      <c r="U1480" s="243"/>
      <c r="V1480" s="243"/>
      <c r="W1480" s="243"/>
    </row>
    <row r="1481" spans="11:23" x14ac:dyDescent="0.25">
      <c r="K1481" s="243"/>
      <c r="L1481" s="243"/>
      <c r="M1481" s="243"/>
      <c r="N1481" s="243"/>
      <c r="O1481" s="243"/>
      <c r="P1481" s="243"/>
      <c r="Q1481" s="243"/>
      <c r="R1481" s="243"/>
      <c r="S1481" s="243"/>
      <c r="T1481" s="243"/>
      <c r="U1481" s="243"/>
      <c r="V1481" s="243"/>
      <c r="W1481" s="243"/>
    </row>
    <row r="1482" spans="11:23" x14ac:dyDescent="0.25">
      <c r="K1482" s="243"/>
      <c r="L1482" s="243"/>
      <c r="M1482" s="243"/>
      <c r="N1482" s="243"/>
      <c r="O1482" s="243"/>
      <c r="P1482" s="243"/>
      <c r="Q1482" s="243"/>
      <c r="R1482" s="243"/>
      <c r="S1482" s="243"/>
      <c r="T1482" s="243"/>
      <c r="U1482" s="243"/>
      <c r="V1482" s="243"/>
      <c r="W1482" s="243"/>
    </row>
    <row r="1483" spans="11:23" x14ac:dyDescent="0.25">
      <c r="K1483" s="243"/>
      <c r="L1483" s="243"/>
      <c r="M1483" s="243"/>
      <c r="N1483" s="243"/>
      <c r="O1483" s="243"/>
      <c r="P1483" s="243"/>
      <c r="Q1483" s="243"/>
      <c r="R1483" s="243"/>
      <c r="S1483" s="243"/>
      <c r="T1483" s="243"/>
      <c r="U1483" s="243"/>
      <c r="V1483" s="243"/>
      <c r="W1483" s="243"/>
    </row>
    <row r="1484" spans="11:23" x14ac:dyDescent="0.25">
      <c r="K1484" s="243"/>
      <c r="L1484" s="243"/>
      <c r="M1484" s="243"/>
      <c r="N1484" s="243"/>
      <c r="O1484" s="243"/>
      <c r="P1484" s="243"/>
      <c r="Q1484" s="243"/>
      <c r="R1484" s="243"/>
      <c r="S1484" s="243"/>
      <c r="T1484" s="243"/>
      <c r="U1484" s="243"/>
      <c r="V1484" s="243"/>
      <c r="W1484" s="243"/>
    </row>
    <row r="1485" spans="11:23" x14ac:dyDescent="0.25">
      <c r="K1485" s="243"/>
      <c r="L1485" s="243"/>
      <c r="M1485" s="243"/>
      <c r="N1485" s="243"/>
      <c r="O1485" s="243"/>
      <c r="P1485" s="243"/>
      <c r="Q1485" s="243"/>
      <c r="R1485" s="243"/>
      <c r="S1485" s="243"/>
      <c r="T1485" s="243"/>
      <c r="U1485" s="243"/>
      <c r="V1485" s="243"/>
      <c r="W1485" s="243"/>
    </row>
    <row r="1486" spans="11:23" x14ac:dyDescent="0.25">
      <c r="K1486" s="243"/>
      <c r="L1486" s="243"/>
      <c r="M1486" s="243"/>
      <c r="N1486" s="243"/>
      <c r="O1486" s="243"/>
      <c r="P1486" s="243"/>
      <c r="Q1486" s="243"/>
      <c r="R1486" s="243"/>
      <c r="S1486" s="243"/>
      <c r="T1486" s="243"/>
      <c r="U1486" s="243"/>
      <c r="V1486" s="243"/>
      <c r="W1486" s="243"/>
    </row>
    <row r="1487" spans="11:23" x14ac:dyDescent="0.25">
      <c r="K1487" s="243"/>
      <c r="L1487" s="243"/>
      <c r="M1487" s="243"/>
      <c r="N1487" s="243"/>
      <c r="O1487" s="243"/>
      <c r="P1487" s="243"/>
      <c r="Q1487" s="243"/>
      <c r="R1487" s="243"/>
      <c r="S1487" s="243"/>
      <c r="T1487" s="243"/>
      <c r="U1487" s="243"/>
      <c r="V1487" s="243"/>
      <c r="W1487" s="243"/>
    </row>
    <row r="1488" spans="11:23" x14ac:dyDescent="0.25">
      <c r="K1488" s="243"/>
      <c r="L1488" s="243"/>
      <c r="M1488" s="243"/>
      <c r="N1488" s="243"/>
      <c r="O1488" s="243"/>
      <c r="P1488" s="243"/>
      <c r="Q1488" s="243"/>
      <c r="R1488" s="243"/>
      <c r="S1488" s="243"/>
      <c r="T1488" s="243"/>
      <c r="U1488" s="243"/>
      <c r="V1488" s="243"/>
      <c r="W1488" s="243"/>
    </row>
    <row r="1489" spans="11:23" x14ac:dyDescent="0.25">
      <c r="K1489" s="243"/>
      <c r="L1489" s="243"/>
      <c r="M1489" s="243"/>
      <c r="N1489" s="243"/>
      <c r="O1489" s="243"/>
      <c r="P1489" s="243"/>
      <c r="Q1489" s="243"/>
      <c r="R1489" s="243"/>
      <c r="S1489" s="243"/>
      <c r="T1489" s="243"/>
      <c r="U1489" s="243"/>
      <c r="V1489" s="243"/>
      <c r="W1489" s="243"/>
    </row>
    <row r="1490" spans="11:23" x14ac:dyDescent="0.25">
      <c r="K1490" s="243"/>
      <c r="L1490" s="243"/>
      <c r="M1490" s="243"/>
      <c r="N1490" s="243"/>
      <c r="O1490" s="243"/>
      <c r="P1490" s="243"/>
      <c r="Q1490" s="243"/>
      <c r="R1490" s="243"/>
      <c r="S1490" s="243"/>
      <c r="T1490" s="243"/>
      <c r="U1490" s="243"/>
      <c r="V1490" s="243"/>
      <c r="W1490" s="243"/>
    </row>
    <row r="1491" spans="11:23" x14ac:dyDescent="0.25">
      <c r="K1491" s="243"/>
      <c r="L1491" s="243"/>
      <c r="M1491" s="243"/>
      <c r="N1491" s="243"/>
      <c r="O1491" s="243"/>
      <c r="P1491" s="243"/>
      <c r="Q1491" s="243"/>
      <c r="R1491" s="243"/>
      <c r="S1491" s="243"/>
      <c r="T1491" s="243"/>
      <c r="U1491" s="243"/>
      <c r="V1491" s="243"/>
      <c r="W1491" s="243"/>
    </row>
    <row r="1492" spans="11:23" x14ac:dyDescent="0.25">
      <c r="K1492" s="243"/>
      <c r="L1492" s="243"/>
      <c r="M1492" s="243"/>
      <c r="N1492" s="243"/>
      <c r="O1492" s="243"/>
      <c r="P1492" s="243"/>
      <c r="Q1492" s="243"/>
      <c r="R1492" s="243"/>
      <c r="S1492" s="243"/>
      <c r="T1492" s="243"/>
      <c r="U1492" s="243"/>
      <c r="V1492" s="243"/>
      <c r="W1492" s="243"/>
    </row>
    <row r="1493" spans="11:23" x14ac:dyDescent="0.25">
      <c r="K1493" s="243"/>
      <c r="L1493" s="243"/>
      <c r="M1493" s="243"/>
      <c r="N1493" s="243"/>
      <c r="O1493" s="243"/>
      <c r="P1493" s="243"/>
      <c r="Q1493" s="243"/>
      <c r="R1493" s="243"/>
      <c r="S1493" s="243"/>
      <c r="T1493" s="243"/>
      <c r="U1493" s="243"/>
      <c r="V1493" s="243"/>
      <c r="W1493" s="243"/>
    </row>
    <row r="1494" spans="11:23" x14ac:dyDescent="0.25">
      <c r="K1494" s="243"/>
      <c r="L1494" s="243"/>
      <c r="M1494" s="243"/>
      <c r="N1494" s="243"/>
      <c r="O1494" s="243"/>
      <c r="P1494" s="243"/>
      <c r="Q1494" s="243"/>
      <c r="R1494" s="243"/>
      <c r="S1494" s="243"/>
      <c r="T1494" s="243"/>
      <c r="U1494" s="243"/>
      <c r="V1494" s="243"/>
      <c r="W1494" s="243"/>
    </row>
    <row r="1495" spans="11:23" x14ac:dyDescent="0.25">
      <c r="K1495" s="243"/>
      <c r="L1495" s="243"/>
      <c r="M1495" s="243"/>
      <c r="N1495" s="243"/>
      <c r="O1495" s="243"/>
      <c r="P1495" s="243"/>
      <c r="Q1495" s="243"/>
      <c r="R1495" s="243"/>
      <c r="S1495" s="243"/>
      <c r="T1495" s="243"/>
      <c r="U1495" s="243"/>
      <c r="V1495" s="243"/>
      <c r="W1495" s="243"/>
    </row>
    <row r="1496" spans="11:23" x14ac:dyDescent="0.25">
      <c r="K1496" s="243"/>
      <c r="L1496" s="243"/>
      <c r="M1496" s="243"/>
      <c r="N1496" s="243"/>
      <c r="O1496" s="243"/>
      <c r="P1496" s="243"/>
      <c r="Q1496" s="243"/>
      <c r="R1496" s="243"/>
      <c r="S1496" s="243"/>
      <c r="T1496" s="243"/>
      <c r="U1496" s="243"/>
      <c r="V1496" s="243"/>
      <c r="W1496" s="243"/>
    </row>
    <row r="1497" spans="11:23" x14ac:dyDescent="0.25">
      <c r="K1497" s="243"/>
      <c r="L1497" s="243"/>
      <c r="M1497" s="243"/>
      <c r="N1497" s="243"/>
      <c r="O1497" s="243"/>
      <c r="P1497" s="243"/>
      <c r="Q1497" s="243"/>
      <c r="R1497" s="243"/>
      <c r="S1497" s="243"/>
      <c r="T1497" s="243"/>
      <c r="U1497" s="243"/>
      <c r="V1497" s="243"/>
      <c r="W1497" s="243"/>
    </row>
    <row r="1498" spans="11:23" x14ac:dyDescent="0.25">
      <c r="K1498" s="243"/>
      <c r="L1498" s="243"/>
      <c r="M1498" s="243"/>
      <c r="N1498" s="243"/>
      <c r="O1498" s="243"/>
      <c r="P1498" s="243"/>
      <c r="Q1498" s="243"/>
      <c r="R1498" s="243"/>
      <c r="S1498" s="243"/>
      <c r="T1498" s="243"/>
      <c r="U1498" s="243"/>
      <c r="V1498" s="243"/>
      <c r="W1498" s="243"/>
    </row>
    <row r="1499" spans="11:23" x14ac:dyDescent="0.25">
      <c r="K1499" s="243"/>
      <c r="L1499" s="243"/>
      <c r="M1499" s="243"/>
      <c r="N1499" s="243"/>
      <c r="O1499" s="243"/>
      <c r="P1499" s="243"/>
      <c r="Q1499" s="243"/>
      <c r="R1499" s="243"/>
      <c r="S1499" s="243"/>
      <c r="T1499" s="243"/>
      <c r="U1499" s="243"/>
      <c r="V1499" s="243"/>
      <c r="W1499" s="243"/>
    </row>
    <row r="1500" spans="11:23" x14ac:dyDescent="0.25">
      <c r="K1500" s="255" t="s">
        <v>242</v>
      </c>
      <c r="L1500" s="255" t="s">
        <v>242</v>
      </c>
      <c r="M1500" s="255" t="s">
        <v>242</v>
      </c>
      <c r="N1500" s="255" t="s">
        <v>242</v>
      </c>
      <c r="O1500" s="255" t="s">
        <v>242</v>
      </c>
      <c r="P1500" s="255" t="s">
        <v>242</v>
      </c>
      <c r="Q1500" s="255" t="s">
        <v>242</v>
      </c>
      <c r="R1500" s="255" t="s">
        <v>242</v>
      </c>
      <c r="S1500" s="255" t="s">
        <v>242</v>
      </c>
      <c r="T1500" s="255" t="s">
        <v>242</v>
      </c>
      <c r="U1500" s="255" t="s">
        <v>242</v>
      </c>
      <c r="V1500" s="255" t="s">
        <v>242</v>
      </c>
      <c r="W1500" s="255" t="s">
        <v>242</v>
      </c>
    </row>
  </sheetData>
  <mergeCells count="1">
    <mergeCell ref="H1:I1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Y87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2" width="16.7109375" style="22" customWidth="1"/>
    <col min="3" max="3" width="11.28515625" style="22" customWidth="1"/>
    <col min="4" max="4" width="12.140625" style="22" customWidth="1"/>
    <col min="5" max="9" width="11.28515625" style="22" customWidth="1"/>
    <col min="10" max="10" width="10.7109375" style="22" customWidth="1"/>
    <col min="15" max="16384" width="9.140625" style="22"/>
  </cols>
  <sheetData>
    <row r="1" spans="1:13" x14ac:dyDescent="0.25">
      <c r="A1" s="7">
        <v>23</v>
      </c>
      <c r="B1" s="33" t="s">
        <v>12</v>
      </c>
      <c r="C1" s="21"/>
      <c r="D1" s="21"/>
      <c r="E1" s="21"/>
      <c r="F1" s="21"/>
      <c r="G1" s="21"/>
      <c r="H1" s="641" t="s">
        <v>24</v>
      </c>
      <c r="I1" s="644"/>
      <c r="K1" s="1" t="s">
        <v>183</v>
      </c>
      <c r="L1" s="362" t="s">
        <v>876</v>
      </c>
    </row>
    <row r="2" spans="1:13" x14ac:dyDescent="0.25">
      <c r="A2" s="23"/>
      <c r="B2" s="20"/>
      <c r="C2" s="20"/>
      <c r="D2" s="20"/>
      <c r="E2" s="20"/>
      <c r="F2" s="20"/>
      <c r="G2" s="20"/>
      <c r="H2" s="20"/>
      <c r="I2" s="24"/>
    </row>
    <row r="3" spans="1:13" x14ac:dyDescent="0.25">
      <c r="A3" s="8" t="s">
        <v>13</v>
      </c>
      <c r="B3" s="18"/>
      <c r="C3" s="18"/>
      <c r="D3" s="18"/>
      <c r="E3" s="18"/>
      <c r="F3" s="18"/>
      <c r="G3" s="18"/>
      <c r="H3" s="18"/>
      <c r="I3" s="19"/>
      <c r="J3" s="48"/>
      <c r="K3" s="233" t="s">
        <v>2</v>
      </c>
      <c r="L3" t="s">
        <v>330</v>
      </c>
    </row>
    <row r="4" spans="1:13" x14ac:dyDescent="0.25">
      <c r="A4" s="9">
        <f>INDEX('Point Grid'!B:B,MATCH($A$1,'Point Grid'!A:A,0))</f>
        <v>2.5</v>
      </c>
      <c r="B4" s="18"/>
      <c r="C4" s="18"/>
      <c r="D4" s="18"/>
      <c r="E4" s="18"/>
      <c r="F4" s="18"/>
      <c r="G4" s="18"/>
      <c r="H4" s="18"/>
      <c r="I4" s="19"/>
      <c r="J4" s="48"/>
    </row>
    <row r="5" spans="1:13" x14ac:dyDescent="0.25">
      <c r="A5" s="604"/>
      <c r="B5" s="18"/>
      <c r="C5" s="18"/>
      <c r="D5" s="18"/>
      <c r="E5" s="18"/>
      <c r="F5" s="18"/>
      <c r="G5" s="18"/>
      <c r="H5" s="18"/>
      <c r="I5" s="19"/>
      <c r="J5" s="48"/>
      <c r="L5" t="s">
        <v>901</v>
      </c>
    </row>
    <row r="6" spans="1:13" ht="15" customHeight="1" x14ac:dyDescent="0.25">
      <c r="A6" s="28" t="s">
        <v>2</v>
      </c>
      <c r="B6" s="603" t="s">
        <v>900</v>
      </c>
      <c r="C6" s="18"/>
      <c r="D6" s="18"/>
      <c r="E6" s="18"/>
      <c r="F6" s="18"/>
      <c r="G6" s="18"/>
      <c r="H6" s="18"/>
      <c r="I6" s="19"/>
      <c r="J6" s="48"/>
      <c r="L6" s="233"/>
    </row>
    <row r="7" spans="1:13" ht="15" customHeight="1" thickBot="1" x14ac:dyDescent="0.3">
      <c r="A7" s="9">
        <f>INDEX('Point Grid'!$C$8:$I$32,MATCH($A$1,'Point Grid'!$A$8:$A$32,0),MATCH(A6,'Point Grid'!$C$7:$I$7,0))</f>
        <v>0.5</v>
      </c>
      <c r="B7" s="18"/>
      <c r="C7" s="18"/>
      <c r="D7" s="18"/>
      <c r="E7" s="18"/>
      <c r="F7" s="18"/>
      <c r="G7" s="18"/>
      <c r="H7" s="18"/>
      <c r="I7" s="19"/>
      <c r="J7" s="48"/>
      <c r="L7" s="233" t="s">
        <v>332</v>
      </c>
      <c r="M7" t="s">
        <v>902</v>
      </c>
    </row>
    <row r="8" spans="1:13" ht="15" customHeight="1" thickBot="1" x14ac:dyDescent="0.3">
      <c r="A8" s="5"/>
      <c r="B8" s="18"/>
      <c r="C8" s="18"/>
      <c r="D8" s="18"/>
      <c r="E8" s="18"/>
      <c r="F8" s="18"/>
      <c r="G8" s="18"/>
      <c r="H8" s="18"/>
      <c r="I8" s="19"/>
      <c r="J8" s="48"/>
      <c r="L8" s="233" t="s">
        <v>334</v>
      </c>
      <c r="M8" t="s">
        <v>335</v>
      </c>
    </row>
    <row r="9" spans="1:13" ht="15" customHeight="1" x14ac:dyDescent="0.25">
      <c r="A9" s="30"/>
      <c r="B9" s="18"/>
      <c r="C9" s="18"/>
      <c r="D9" s="18"/>
      <c r="E9" s="18"/>
      <c r="F9" s="18"/>
      <c r="G9" s="18"/>
      <c r="H9" s="18"/>
      <c r="I9" s="19"/>
      <c r="J9" s="48"/>
    </row>
    <row r="10" spans="1:13" ht="15" customHeight="1" x14ac:dyDescent="0.25">
      <c r="A10" s="28" t="s">
        <v>3</v>
      </c>
      <c r="B10" s="603" t="s">
        <v>906</v>
      </c>
      <c r="C10" s="18"/>
      <c r="D10" s="18"/>
      <c r="E10" s="18"/>
      <c r="F10" s="18"/>
      <c r="G10" s="18"/>
      <c r="H10" s="18"/>
      <c r="I10" s="19"/>
      <c r="J10" s="48"/>
      <c r="L10" s="239" t="s">
        <v>903</v>
      </c>
    </row>
    <row r="11" spans="1:13" ht="15" customHeight="1" thickBot="1" x14ac:dyDescent="0.3">
      <c r="A11" s="9">
        <f>INDEX('Point Grid'!$C$8:$I$32,MATCH($A$1,'Point Grid'!$A$8:$A$32,0),MATCH(A10,'Point Grid'!$C$7:$I$7,0))</f>
        <v>2</v>
      </c>
      <c r="B11" s="603" t="s">
        <v>909</v>
      </c>
      <c r="C11" s="18"/>
      <c r="D11" s="18"/>
      <c r="E11" s="18"/>
      <c r="F11" s="18"/>
      <c r="G11" s="18"/>
      <c r="H11" s="18"/>
      <c r="I11" s="19"/>
      <c r="J11" s="48"/>
    </row>
    <row r="12" spans="1:13" ht="15" customHeight="1" thickBot="1" x14ac:dyDescent="0.3">
      <c r="A12" s="5"/>
      <c r="B12" s="603" t="s">
        <v>908</v>
      </c>
      <c r="C12" s="18"/>
      <c r="D12" s="18"/>
      <c r="E12" s="18"/>
      <c r="F12" s="18"/>
      <c r="G12" s="18"/>
      <c r="H12" s="18"/>
      <c r="I12" s="19"/>
      <c r="J12" s="48"/>
      <c r="L12" s="241" t="s">
        <v>185</v>
      </c>
      <c r="M12" t="s">
        <v>904</v>
      </c>
    </row>
    <row r="13" spans="1:13" ht="15" customHeight="1" x14ac:dyDescent="0.25">
      <c r="A13" s="30"/>
      <c r="B13" s="18"/>
      <c r="C13" s="18"/>
      <c r="D13" s="18"/>
      <c r="E13" s="18"/>
      <c r="F13" s="18"/>
      <c r="G13" s="18"/>
      <c r="H13" s="18"/>
      <c r="I13" s="19"/>
      <c r="J13" s="48"/>
      <c r="M13" t="s">
        <v>905</v>
      </c>
    </row>
    <row r="14" spans="1:13" ht="15" customHeight="1" x14ac:dyDescent="0.25">
      <c r="A14" s="40"/>
      <c r="B14" s="603" t="s">
        <v>877</v>
      </c>
      <c r="C14" s="18"/>
      <c r="D14" s="18"/>
      <c r="E14" s="18"/>
      <c r="F14" s="18"/>
      <c r="G14" s="607" t="s">
        <v>205</v>
      </c>
      <c r="H14" s="607">
        <v>0.45</v>
      </c>
      <c r="I14" s="19"/>
      <c r="J14" s="48"/>
    </row>
    <row r="15" spans="1:13" ht="15" customHeight="1" x14ac:dyDescent="0.25">
      <c r="A15" s="40"/>
      <c r="B15" s="603" t="s">
        <v>878</v>
      </c>
      <c r="C15" s="18"/>
      <c r="D15" s="18"/>
      <c r="E15" s="18"/>
      <c r="F15" s="18"/>
      <c r="G15" s="607" t="s">
        <v>205</v>
      </c>
      <c r="H15" s="607">
        <v>2.6</v>
      </c>
      <c r="I15" s="19"/>
      <c r="J15" s="48"/>
    </row>
    <row r="16" spans="1:13" ht="15" customHeight="1" x14ac:dyDescent="0.25">
      <c r="A16" s="40"/>
      <c r="B16" s="18"/>
      <c r="C16" s="18"/>
      <c r="D16" s="18"/>
      <c r="E16" s="18"/>
      <c r="F16" s="18"/>
      <c r="G16" s="18"/>
      <c r="H16" s="18"/>
      <c r="I16" s="19"/>
      <c r="J16" s="48"/>
      <c r="K16" s="233" t="s">
        <v>3</v>
      </c>
      <c r="L16" s="1" t="s">
        <v>919</v>
      </c>
    </row>
    <row r="17" spans="1:21" ht="15" customHeight="1" x14ac:dyDescent="0.25">
      <c r="A17" s="40"/>
      <c r="B17" s="603" t="s">
        <v>907</v>
      </c>
      <c r="C17" s="51"/>
      <c r="D17" s="51"/>
      <c r="E17" s="18"/>
      <c r="F17" s="18"/>
      <c r="G17" s="60"/>
      <c r="H17" s="60"/>
      <c r="I17" s="19"/>
      <c r="J17" s="48"/>
    </row>
    <row r="18" spans="1:21" ht="15" customHeight="1" x14ac:dyDescent="0.25">
      <c r="A18" s="40"/>
      <c r="B18" s="605"/>
      <c r="C18" s="51"/>
      <c r="D18" s="51"/>
      <c r="E18" s="18"/>
      <c r="F18" s="18"/>
      <c r="G18" s="60"/>
      <c r="H18" s="60"/>
      <c r="I18" s="19"/>
      <c r="J18" s="48"/>
      <c r="L18" s="628" t="s">
        <v>915</v>
      </c>
      <c r="M18" s="552"/>
      <c r="N18" s="629" t="str">
        <f>N73</f>
        <v>does not</v>
      </c>
      <c r="O18" s="552" t="s">
        <v>914</v>
      </c>
      <c r="P18" s="553"/>
      <c r="Q18" s="553"/>
      <c r="R18" s="553"/>
      <c r="S18" s="553"/>
      <c r="T18" s="553"/>
      <c r="U18" s="554"/>
    </row>
    <row r="19" spans="1:21" ht="15" customHeight="1" thickBot="1" x14ac:dyDescent="0.3">
      <c r="A19" s="31"/>
      <c r="B19" s="606"/>
      <c r="C19" s="53"/>
      <c r="D19" s="53"/>
      <c r="E19" s="53"/>
      <c r="F19" s="53"/>
      <c r="G19" s="53"/>
      <c r="H19" s="53"/>
      <c r="I19" s="59"/>
      <c r="J19" s="48"/>
    </row>
    <row r="20" spans="1:21" ht="15" customHeight="1" x14ac:dyDescent="0.25">
      <c r="J20" s="48"/>
      <c r="L20" s="626" t="s">
        <v>916</v>
      </c>
      <c r="N20" s="627" t="s">
        <v>917</v>
      </c>
    </row>
    <row r="21" spans="1:21" ht="15" customHeight="1" x14ac:dyDescent="0.25">
      <c r="J21" s="48"/>
      <c r="K21" s="233"/>
      <c r="N21" s="627" t="s">
        <v>918</v>
      </c>
    </row>
    <row r="22" spans="1:21" ht="15" customHeight="1" x14ac:dyDescent="0.25">
      <c r="J22" s="48"/>
    </row>
    <row r="23" spans="1:21" ht="15" customHeight="1" x14ac:dyDescent="0.25">
      <c r="J23" s="48"/>
      <c r="L23" s="1" t="s">
        <v>879</v>
      </c>
    </row>
    <row r="24" spans="1:21" ht="15" customHeight="1" x14ac:dyDescent="0.25">
      <c r="J24" s="48"/>
      <c r="K24" s="233"/>
    </row>
    <row r="25" spans="1:21" ht="15" customHeight="1" x14ac:dyDescent="0.25">
      <c r="L25" s="612" t="s">
        <v>880</v>
      </c>
      <c r="M25" s="613"/>
      <c r="N25" s="552"/>
      <c r="O25" s="554"/>
    </row>
    <row r="26" spans="1:21" ht="15" customHeight="1" x14ac:dyDescent="0.25">
      <c r="L26" s="234"/>
      <c r="M26" s="234"/>
    </row>
    <row r="27" spans="1:21" ht="15" customHeight="1" x14ac:dyDescent="0.25">
      <c r="J27" s="48"/>
      <c r="L27" s="233" t="s">
        <v>884</v>
      </c>
      <c r="M27" s="233" t="s">
        <v>366</v>
      </c>
      <c r="N27" s="233" t="s">
        <v>205</v>
      </c>
      <c r="O27" s="22" t="s">
        <v>885</v>
      </c>
      <c r="P27" s="540"/>
      <c r="Q27" s="609"/>
      <c r="T27" s="305"/>
    </row>
    <row r="28" spans="1:21" ht="15" customHeight="1" x14ac:dyDescent="0.25">
      <c r="J28" s="48"/>
      <c r="L28" s="234"/>
      <c r="M28" s="233" t="s">
        <v>881</v>
      </c>
      <c r="N28" s="233" t="s">
        <v>205</v>
      </c>
      <c r="O28" s="22" t="s">
        <v>886</v>
      </c>
    </row>
    <row r="29" spans="1:21" ht="15" customHeight="1" x14ac:dyDescent="0.25">
      <c r="J29" s="48"/>
      <c r="M29" s="233" t="s">
        <v>398</v>
      </c>
      <c r="N29" s="233" t="s">
        <v>205</v>
      </c>
      <c r="O29" s="22" t="s">
        <v>135</v>
      </c>
    </row>
    <row r="30" spans="1:21" ht="15" customHeight="1" x14ac:dyDescent="0.25">
      <c r="J30" s="48"/>
    </row>
    <row r="31" spans="1:21" ht="15" customHeight="1" x14ac:dyDescent="0.25">
      <c r="J31" s="48"/>
      <c r="K31" s="614" t="s">
        <v>351</v>
      </c>
      <c r="L31" s="234" t="s">
        <v>887</v>
      </c>
      <c r="N31" s="22"/>
      <c r="O31" s="540"/>
      <c r="P31" s="609"/>
    </row>
    <row r="32" spans="1:21" ht="15" customHeight="1" x14ac:dyDescent="0.25">
      <c r="J32" s="48"/>
      <c r="L32" s="241"/>
      <c r="M32" s="540"/>
      <c r="N32" s="610"/>
      <c r="O32" s="610"/>
      <c r="P32" s="540"/>
      <c r="Q32" s="540"/>
    </row>
    <row r="33" spans="2:19" ht="15" customHeight="1" x14ac:dyDescent="0.25">
      <c r="J33" s="48"/>
      <c r="M33" s="22" t="s">
        <v>882</v>
      </c>
      <c r="N33" s="540" t="s">
        <v>205</v>
      </c>
      <c r="O33" s="609">
        <f>H14</f>
        <v>0.45</v>
      </c>
    </row>
    <row r="34" spans="2:19" ht="15" customHeight="1" x14ac:dyDescent="0.25">
      <c r="J34" s="48"/>
      <c r="L34" s="241"/>
      <c r="M34" s="234"/>
    </row>
    <row r="35" spans="2:19" ht="15" customHeight="1" x14ac:dyDescent="0.25">
      <c r="J35" s="48"/>
      <c r="L35" t="s">
        <v>883</v>
      </c>
    </row>
    <row r="36" spans="2:19" ht="15" customHeight="1" x14ac:dyDescent="0.25">
      <c r="J36" s="48"/>
      <c r="L36" s="241"/>
      <c r="M36" s="234"/>
    </row>
    <row r="37" spans="2:19" ht="15" customHeight="1" x14ac:dyDescent="0.25">
      <c r="J37" s="48"/>
      <c r="L37" s="241"/>
      <c r="M37" s="540" t="s">
        <v>366</v>
      </c>
      <c r="N37" s="610" t="s">
        <v>205</v>
      </c>
      <c r="O37" s="611">
        <f>O33</f>
        <v>0.45</v>
      </c>
      <c r="P37" s="540" t="s">
        <v>224</v>
      </c>
      <c r="Q37" s="540" t="s">
        <v>881</v>
      </c>
    </row>
    <row r="38" spans="2:19" ht="15" customHeight="1" x14ac:dyDescent="0.25">
      <c r="B38" s="48"/>
      <c r="C38" s="48"/>
      <c r="D38" s="48"/>
      <c r="E38" s="48"/>
      <c r="F38" s="48"/>
      <c r="G38" s="48"/>
      <c r="H38" s="48"/>
      <c r="I38" s="48"/>
      <c r="J38" s="48"/>
      <c r="L38" s="241"/>
      <c r="M38" s="234"/>
    </row>
    <row r="39" spans="2:19" ht="15" customHeight="1" x14ac:dyDescent="0.25">
      <c r="B39" s="48"/>
      <c r="C39" s="48"/>
      <c r="D39" s="48"/>
      <c r="E39" s="48"/>
      <c r="F39" s="48"/>
      <c r="G39" s="48"/>
      <c r="H39" s="48"/>
      <c r="I39" s="48"/>
      <c r="J39" s="48"/>
      <c r="K39" s="614" t="s">
        <v>585</v>
      </c>
      <c r="L39" s="234" t="s">
        <v>888</v>
      </c>
      <c r="N39" s="22"/>
      <c r="O39" s="540"/>
    </row>
    <row r="40" spans="2:19" ht="15" customHeight="1" x14ac:dyDescent="0.25">
      <c r="B40" s="48"/>
      <c r="C40" s="48"/>
      <c r="D40" s="48"/>
      <c r="E40" s="48"/>
      <c r="F40" s="48"/>
      <c r="G40" s="48"/>
      <c r="H40" s="48"/>
      <c r="I40" s="48"/>
      <c r="J40" s="48"/>
      <c r="L40" s="241"/>
      <c r="M40" s="540"/>
      <c r="N40" s="610"/>
      <c r="O40" s="610"/>
    </row>
    <row r="41" spans="2:19" ht="15" customHeight="1" x14ac:dyDescent="0.25">
      <c r="B41" s="48"/>
      <c r="C41" s="48"/>
      <c r="D41" s="48"/>
      <c r="E41" s="48"/>
      <c r="F41" s="48"/>
      <c r="G41" s="48"/>
      <c r="H41" s="48"/>
      <c r="I41" s="48"/>
      <c r="J41" s="48"/>
      <c r="M41" s="540" t="s">
        <v>889</v>
      </c>
      <c r="N41" s="540" t="s">
        <v>205</v>
      </c>
      <c r="O41" s="609">
        <f>H15</f>
        <v>2.6</v>
      </c>
    </row>
    <row r="42" spans="2:19" ht="15" customHeight="1" x14ac:dyDescent="0.25">
      <c r="B42" s="48"/>
      <c r="C42" s="48"/>
      <c r="D42" s="48"/>
      <c r="E42" s="48"/>
      <c r="F42" s="48"/>
      <c r="G42" s="48"/>
      <c r="H42" s="48"/>
      <c r="I42" s="48"/>
      <c r="J42" s="48"/>
    </row>
    <row r="43" spans="2:19" ht="15" customHeight="1" x14ac:dyDescent="0.25">
      <c r="B43" s="48"/>
      <c r="C43" s="48"/>
      <c r="D43" s="48"/>
      <c r="E43" s="48"/>
      <c r="F43" s="48"/>
      <c r="G43" s="48"/>
      <c r="H43" s="48"/>
      <c r="I43" s="48"/>
      <c r="J43" s="48"/>
      <c r="L43" t="s">
        <v>890</v>
      </c>
    </row>
    <row r="44" spans="2:19" ht="15" customHeight="1" x14ac:dyDescent="0.25">
      <c r="B44" s="48"/>
      <c r="C44" s="48"/>
      <c r="D44" s="48"/>
      <c r="E44" s="48"/>
      <c r="F44" s="48"/>
      <c r="G44" s="48"/>
      <c r="H44" s="48"/>
      <c r="I44" s="48"/>
      <c r="J44" s="48"/>
    </row>
    <row r="45" spans="2:19" ht="15" customHeight="1" x14ac:dyDescent="0.25">
      <c r="B45" s="48"/>
      <c r="C45" s="48"/>
      <c r="D45" s="48"/>
      <c r="E45" s="48"/>
      <c r="F45" s="48"/>
      <c r="G45" s="48"/>
      <c r="H45" s="48"/>
      <c r="I45" s="48"/>
      <c r="J45" s="48"/>
      <c r="M45" s="233" t="s">
        <v>889</v>
      </c>
      <c r="N45" s="233" t="s">
        <v>205</v>
      </c>
      <c r="O45" s="540" t="s">
        <v>933</v>
      </c>
      <c r="P45" s="233" t="s">
        <v>205</v>
      </c>
      <c r="Q45" s="608">
        <f>H15</f>
        <v>2.6</v>
      </c>
      <c r="S45" s="632" t="s">
        <v>934</v>
      </c>
    </row>
    <row r="46" spans="2:19" ht="15" customHeight="1" x14ac:dyDescent="0.25">
      <c r="B46" s="48"/>
      <c r="C46" s="48"/>
      <c r="D46" s="48"/>
      <c r="E46" s="48"/>
      <c r="F46" s="48"/>
      <c r="G46" s="48"/>
      <c r="H46" s="48"/>
      <c r="I46" s="48"/>
      <c r="J46" s="48"/>
      <c r="L46" s="234"/>
    </row>
    <row r="47" spans="2:19" ht="15" customHeight="1" x14ac:dyDescent="0.25">
      <c r="B47" s="48"/>
      <c r="C47" s="48"/>
      <c r="D47" s="48"/>
      <c r="E47" s="48"/>
      <c r="F47" s="48"/>
      <c r="G47" s="48"/>
      <c r="H47" s="48"/>
      <c r="I47" s="48"/>
      <c r="J47" s="48"/>
      <c r="L47" t="s">
        <v>891</v>
      </c>
      <c r="M47" s="234"/>
    </row>
    <row r="48" spans="2:19" ht="15" customHeight="1" x14ac:dyDescent="0.25">
      <c r="B48" s="48"/>
      <c r="C48" s="48"/>
      <c r="D48" s="48"/>
      <c r="E48" s="48"/>
      <c r="F48" s="48"/>
      <c r="G48" s="48"/>
      <c r="H48" s="48"/>
      <c r="I48" s="48"/>
      <c r="J48" s="48"/>
      <c r="L48" s="302"/>
      <c r="M48" s="234"/>
    </row>
    <row r="49" spans="2:21" ht="15" customHeight="1" x14ac:dyDescent="0.25">
      <c r="B49" s="48"/>
      <c r="C49" s="48"/>
      <c r="D49" s="48"/>
      <c r="E49" s="48"/>
      <c r="F49" s="48"/>
      <c r="G49" s="48"/>
      <c r="H49" s="48"/>
      <c r="I49" s="48"/>
      <c r="J49" s="48"/>
      <c r="L49" s="303"/>
      <c r="M49" s="233" t="s">
        <v>398</v>
      </c>
      <c r="N49" s="233" t="s">
        <v>205</v>
      </c>
      <c r="O49" s="615">
        <f>H15</f>
        <v>2.6</v>
      </c>
      <c r="P49" s="540" t="s">
        <v>224</v>
      </c>
      <c r="Q49" s="616" t="s">
        <v>298</v>
      </c>
      <c r="R49" s="540"/>
      <c r="S49" s="540"/>
    </row>
    <row r="50" spans="2:21" ht="15" customHeight="1" x14ac:dyDescent="0.25">
      <c r="B50" s="48"/>
      <c r="C50" s="48"/>
      <c r="D50" s="48"/>
      <c r="E50" s="48"/>
      <c r="F50" s="48"/>
      <c r="G50" s="48"/>
      <c r="H50" s="48"/>
      <c r="I50" s="48"/>
      <c r="J50" s="48"/>
      <c r="L50" s="304"/>
      <c r="N50" s="540" t="s">
        <v>205</v>
      </c>
      <c r="O50" s="615">
        <f>O49</f>
        <v>2.6</v>
      </c>
      <c r="P50" s="540" t="s">
        <v>224</v>
      </c>
      <c r="Q50" s="616" t="s">
        <v>892</v>
      </c>
    </row>
    <row r="51" spans="2:21" ht="15" customHeight="1" x14ac:dyDescent="0.25">
      <c r="B51" s="48"/>
      <c r="C51" s="48"/>
      <c r="D51" s="48"/>
      <c r="E51" s="48"/>
      <c r="F51" s="48"/>
      <c r="G51" s="48"/>
      <c r="H51" s="48"/>
      <c r="I51" s="48"/>
      <c r="J51" s="48"/>
      <c r="N51" s="540" t="s">
        <v>205</v>
      </c>
      <c r="O51" s="540">
        <f>O50/2</f>
        <v>1.3</v>
      </c>
      <c r="P51" s="540" t="s">
        <v>224</v>
      </c>
      <c r="Q51" s="616" t="s">
        <v>366</v>
      </c>
    </row>
    <row r="52" spans="2:21" ht="15" customHeight="1" x14ac:dyDescent="0.25">
      <c r="B52" s="48"/>
      <c r="C52" s="48"/>
      <c r="D52" s="48"/>
      <c r="E52" s="48"/>
      <c r="F52" s="48"/>
      <c r="G52" s="48"/>
      <c r="H52" s="48"/>
      <c r="I52" s="48"/>
      <c r="J52" s="48"/>
    </row>
    <row r="53" spans="2:21" ht="15" customHeight="1" x14ac:dyDescent="0.25">
      <c r="B53" s="48"/>
      <c r="C53" s="48"/>
      <c r="D53" s="48"/>
      <c r="E53" s="48"/>
      <c r="F53" s="48"/>
      <c r="G53" s="48"/>
      <c r="H53" s="48"/>
      <c r="I53" s="48"/>
      <c r="J53" s="48"/>
    </row>
    <row r="54" spans="2:21" ht="15" customHeight="1" x14ac:dyDescent="0.25">
      <c r="B54" s="48"/>
      <c r="C54" s="48"/>
      <c r="D54" s="48"/>
      <c r="E54" s="48"/>
      <c r="F54" s="48"/>
      <c r="G54" s="48"/>
      <c r="H54" s="48"/>
      <c r="I54" s="48"/>
      <c r="J54" s="48"/>
      <c r="K54" s="614" t="s">
        <v>893</v>
      </c>
      <c r="L54" t="s">
        <v>920</v>
      </c>
    </row>
    <row r="55" spans="2:21" ht="15" customHeight="1" x14ac:dyDescent="0.25">
      <c r="B55" s="48"/>
      <c r="C55" s="48"/>
      <c r="D55" s="48"/>
      <c r="E55" s="48"/>
      <c r="F55" s="48"/>
      <c r="G55" s="48"/>
      <c r="H55" s="48"/>
      <c r="I55" s="48"/>
      <c r="J55" s="48"/>
    </row>
    <row r="56" spans="2:21" ht="15" customHeight="1" x14ac:dyDescent="0.25">
      <c r="B56" s="48"/>
      <c r="C56" s="48"/>
      <c r="D56" s="48"/>
      <c r="E56" s="48"/>
      <c r="F56" s="48"/>
      <c r="G56" s="48"/>
      <c r="H56" s="48"/>
      <c r="I56" s="48"/>
      <c r="J56" s="48"/>
      <c r="M56" s="233" t="s">
        <v>894</v>
      </c>
      <c r="N56" s="233" t="s">
        <v>205</v>
      </c>
      <c r="O56" s="540">
        <f>O51-1</f>
        <v>0.30000000000000004</v>
      </c>
      <c r="P56" s="540" t="s">
        <v>224</v>
      </c>
      <c r="Q56" s="540" t="s">
        <v>366</v>
      </c>
    </row>
    <row r="57" spans="2:21" ht="15" customHeight="1" x14ac:dyDescent="0.25">
      <c r="B57" s="48"/>
      <c r="C57" s="48"/>
      <c r="D57" s="48"/>
      <c r="E57" s="48"/>
      <c r="F57" s="48"/>
      <c r="G57" s="48"/>
      <c r="H57" s="48"/>
      <c r="I57" s="48"/>
      <c r="J57" s="48"/>
    </row>
    <row r="58" spans="2:21" ht="15" customHeight="1" x14ac:dyDescent="0.25">
      <c r="B58" s="48"/>
      <c r="C58" s="48"/>
      <c r="D58" s="48"/>
      <c r="E58" s="48"/>
      <c r="F58" s="48"/>
      <c r="G58" s="48"/>
      <c r="H58" s="48"/>
      <c r="I58" s="48"/>
      <c r="J58" s="48"/>
      <c r="L58" t="s">
        <v>895</v>
      </c>
      <c r="O58" s="609">
        <f>H14</f>
        <v>0.45</v>
      </c>
      <c r="P58" s="540" t="s">
        <v>224</v>
      </c>
      <c r="Q58" s="540" t="s">
        <v>881</v>
      </c>
      <c r="R58" s="22" t="s">
        <v>896</v>
      </c>
    </row>
    <row r="59" spans="2:21" ht="15" customHeight="1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21" ht="15" customHeight="1" x14ac:dyDescent="0.25">
      <c r="B60" s="48"/>
      <c r="C60" s="48"/>
      <c r="D60" s="48"/>
      <c r="E60" s="48"/>
      <c r="F60" s="48"/>
      <c r="G60" s="48"/>
      <c r="H60" s="48"/>
      <c r="I60" s="48"/>
      <c r="J60" s="48"/>
      <c r="M60" s="233" t="s">
        <v>894</v>
      </c>
      <c r="N60" s="233" t="s">
        <v>205</v>
      </c>
      <c r="O60" s="540">
        <f>O56</f>
        <v>0.30000000000000004</v>
      </c>
      <c r="P60" s="540" t="s">
        <v>224</v>
      </c>
      <c r="Q60" s="540" t="s">
        <v>233</v>
      </c>
      <c r="R60" s="540">
        <f>O58</f>
        <v>0.45</v>
      </c>
      <c r="S60" s="540" t="s">
        <v>224</v>
      </c>
      <c r="T60" s="540" t="s">
        <v>881</v>
      </c>
      <c r="U60" s="540" t="s">
        <v>226</v>
      </c>
    </row>
    <row r="61" spans="2:21" ht="15" customHeight="1" x14ac:dyDescent="0.25">
      <c r="B61" s="48"/>
      <c r="C61" s="48"/>
      <c r="D61" s="48"/>
      <c r="E61" s="48"/>
      <c r="F61" s="48"/>
      <c r="G61" s="48"/>
      <c r="H61" s="48"/>
      <c r="I61" s="48"/>
      <c r="J61" s="48"/>
      <c r="M61" s="619" t="s">
        <v>894</v>
      </c>
      <c r="N61" s="620" t="s">
        <v>205</v>
      </c>
      <c r="O61" s="621">
        <f>O60*R60</f>
        <v>0.13500000000000004</v>
      </c>
      <c r="P61" s="621" t="s">
        <v>224</v>
      </c>
      <c r="Q61" s="622" t="s">
        <v>881</v>
      </c>
      <c r="R61" s="540"/>
      <c r="S61" s="540"/>
      <c r="T61" s="540"/>
      <c r="U61" s="540"/>
    </row>
    <row r="62" spans="2:21" ht="15" customHeight="1" x14ac:dyDescent="0.25">
      <c r="B62" s="48"/>
      <c r="C62" s="48"/>
      <c r="D62" s="48"/>
      <c r="E62" s="48"/>
      <c r="F62" s="48"/>
      <c r="G62" s="48"/>
      <c r="H62" s="48"/>
      <c r="I62" s="48"/>
      <c r="J62" s="48"/>
    </row>
    <row r="63" spans="2:21" ht="15" customHeight="1" x14ac:dyDescent="0.25">
      <c r="B63" s="48"/>
      <c r="C63" s="48"/>
      <c r="D63" s="48"/>
      <c r="E63" s="48"/>
      <c r="F63" s="48"/>
      <c r="G63" s="48"/>
      <c r="H63" s="48"/>
      <c r="I63" s="48"/>
      <c r="J63" s="48"/>
      <c r="K63" s="614" t="s">
        <v>898</v>
      </c>
      <c r="L63" t="s">
        <v>897</v>
      </c>
    </row>
    <row r="64" spans="2:21" ht="15" customHeight="1" x14ac:dyDescent="0.25">
      <c r="B64" s="48"/>
      <c r="C64" s="48"/>
      <c r="D64" s="48"/>
      <c r="E64" s="48"/>
      <c r="F64" s="48"/>
      <c r="G64" s="48"/>
      <c r="H64" s="48"/>
      <c r="I64" s="48"/>
      <c r="J64" s="48"/>
    </row>
    <row r="65" spans="2:25" ht="15" customHeight="1" x14ac:dyDescent="0.25">
      <c r="B65" s="48"/>
      <c r="C65" s="48"/>
      <c r="D65" s="48"/>
      <c r="E65" s="48"/>
      <c r="F65" s="48"/>
      <c r="G65" s="48"/>
      <c r="H65" s="48"/>
      <c r="I65" s="48"/>
      <c r="J65" s="48"/>
      <c r="M65" s="623">
        <v>0.1</v>
      </c>
      <c r="N65" s="299" t="s">
        <v>224</v>
      </c>
      <c r="O65" s="624" t="s">
        <v>881</v>
      </c>
      <c r="P65" s="624" t="s">
        <v>899</v>
      </c>
      <c r="Q65" s="624" t="s">
        <v>894</v>
      </c>
    </row>
    <row r="66" spans="2:25" ht="15" customHeight="1" x14ac:dyDescent="0.25">
      <c r="B66" s="48"/>
      <c r="C66" s="48"/>
      <c r="D66" s="48"/>
      <c r="E66" s="48"/>
      <c r="F66" s="48"/>
      <c r="G66" s="48"/>
      <c r="H66" s="48"/>
      <c r="I66" s="48"/>
      <c r="J66" s="48"/>
      <c r="X66"/>
      <c r="Y66"/>
    </row>
    <row r="67" spans="2:25" ht="15" customHeight="1" x14ac:dyDescent="0.25">
      <c r="B67" s="48"/>
      <c r="C67" s="48"/>
      <c r="D67" s="48"/>
      <c r="E67" s="48"/>
      <c r="F67" s="48"/>
      <c r="G67" s="48"/>
      <c r="H67" s="48"/>
      <c r="I67" s="48"/>
      <c r="J67" s="48"/>
      <c r="L67" t="s">
        <v>911</v>
      </c>
      <c r="M67" s="3" t="str">
        <f>IF(0.1 &gt; O61, "is", "is not")</f>
        <v>is not</v>
      </c>
      <c r="N67" t="s">
        <v>910</v>
      </c>
      <c r="P67" s="609">
        <v>0.1</v>
      </c>
      <c r="Q67" s="540" t="str">
        <f>IF(M67="is","&gt;","&lt;")</f>
        <v>&lt;</v>
      </c>
      <c r="R67" s="540">
        <f>O61</f>
        <v>0.13500000000000004</v>
      </c>
      <c r="X67"/>
      <c r="Y67"/>
    </row>
    <row r="68" spans="2:25" ht="15" customHeight="1" x14ac:dyDescent="0.25">
      <c r="B68" s="48"/>
      <c r="C68" s="48"/>
      <c r="D68" s="48"/>
      <c r="E68" s="48"/>
      <c r="F68" s="48"/>
      <c r="G68" s="48"/>
      <c r="H68" s="48"/>
      <c r="I68" s="48"/>
      <c r="J68" s="48"/>
      <c r="W68"/>
      <c r="X68"/>
      <c r="Y68"/>
    </row>
    <row r="69" spans="2:25" ht="15" customHeight="1" x14ac:dyDescent="0.25">
      <c r="B69" s="48"/>
      <c r="C69" s="48"/>
      <c r="D69" s="48"/>
      <c r="E69" s="48"/>
      <c r="F69" s="48"/>
      <c r="G69" s="48"/>
      <c r="H69" s="48"/>
      <c r="I69" s="48"/>
      <c r="J69" s="48"/>
      <c r="L69" t="s">
        <v>912</v>
      </c>
      <c r="W69"/>
      <c r="X69"/>
      <c r="Y69"/>
    </row>
    <row r="70" spans="2:25" ht="15" customHeight="1" x14ac:dyDescent="0.25">
      <c r="B70" s="48"/>
      <c r="C70" s="48"/>
      <c r="D70" s="48"/>
      <c r="E70" s="48"/>
      <c r="F70" s="48"/>
      <c r="G70" s="48"/>
      <c r="H70" s="48"/>
      <c r="I70" s="48"/>
      <c r="J70" s="48"/>
      <c r="O70"/>
      <c r="P70"/>
      <c r="Q70"/>
      <c r="R70"/>
      <c r="S70"/>
      <c r="T70"/>
      <c r="U70"/>
      <c r="V70"/>
      <c r="W70"/>
      <c r="X70"/>
      <c r="Y70"/>
    </row>
    <row r="71" spans="2:25" ht="15" customHeight="1" x14ac:dyDescent="0.25">
      <c r="B71" s="48"/>
      <c r="C71" s="48"/>
      <c r="D71" s="48"/>
      <c r="E71" s="48"/>
      <c r="F71" s="48"/>
      <c r="G71" s="48"/>
      <c r="H71" s="48"/>
      <c r="I71" s="48"/>
      <c r="J71" s="48"/>
      <c r="M71" s="617">
        <v>0.1</v>
      </c>
      <c r="N71" s="233" t="s">
        <v>224</v>
      </c>
      <c r="O71" s="540" t="s">
        <v>881</v>
      </c>
      <c r="P71" s="624" t="str">
        <f>IF(M67="is","&gt;","&lt;")</f>
        <v>&lt;</v>
      </c>
      <c r="Q71" s="618" t="s">
        <v>894</v>
      </c>
      <c r="R71" s="618" t="s">
        <v>205</v>
      </c>
      <c r="S71" s="618">
        <f>O61</f>
        <v>0.13500000000000004</v>
      </c>
      <c r="T71" s="618" t="s">
        <v>224</v>
      </c>
      <c r="U71" s="618" t="s">
        <v>881</v>
      </c>
      <c r="V71"/>
      <c r="W71"/>
      <c r="X71"/>
      <c r="Y71"/>
    </row>
    <row r="72" spans="2:25" ht="15" customHeight="1" x14ac:dyDescent="0.25">
      <c r="B72" s="48"/>
      <c r="C72" s="48"/>
      <c r="D72" s="48"/>
      <c r="E72" s="48"/>
      <c r="F72" s="48"/>
      <c r="G72" s="48"/>
      <c r="H72" s="48"/>
      <c r="I72" s="48"/>
      <c r="J72" s="48"/>
      <c r="O72"/>
      <c r="P72"/>
      <c r="Q72"/>
      <c r="R72"/>
      <c r="S72"/>
      <c r="T72"/>
      <c r="U72"/>
      <c r="V72"/>
      <c r="W72"/>
      <c r="X72"/>
      <c r="Y72"/>
    </row>
    <row r="73" spans="2:25" ht="15" customHeight="1" x14ac:dyDescent="0.25">
      <c r="B73" s="48"/>
      <c r="C73" s="48"/>
      <c r="D73" s="48"/>
      <c r="E73" s="48"/>
      <c r="F73" s="48"/>
      <c r="G73" s="48"/>
      <c r="H73" s="48"/>
      <c r="I73" s="48"/>
      <c r="J73" s="48"/>
      <c r="L73" t="s">
        <v>913</v>
      </c>
      <c r="N73" s="625" t="str">
        <f>IF(M67="is not", "does not", "does")</f>
        <v>does not</v>
      </c>
      <c r="O73" t="s">
        <v>914</v>
      </c>
      <c r="Q73"/>
      <c r="R73"/>
      <c r="S73"/>
      <c r="T73"/>
      <c r="U73"/>
      <c r="V73"/>
      <c r="W73"/>
      <c r="X73"/>
      <c r="Y73"/>
    </row>
    <row r="74" spans="2:25" ht="15" customHeight="1" x14ac:dyDescent="0.25">
      <c r="B74" s="48"/>
      <c r="C74" s="48"/>
      <c r="D74" s="48"/>
      <c r="E74" s="48"/>
      <c r="F74" s="48"/>
      <c r="G74" s="48"/>
      <c r="H74" s="48"/>
      <c r="I74" s="48"/>
      <c r="J74" s="48"/>
      <c r="O74"/>
      <c r="P74"/>
      <c r="Q74"/>
      <c r="R74"/>
      <c r="S74"/>
      <c r="T74"/>
      <c r="U74"/>
      <c r="V74"/>
      <c r="W74"/>
      <c r="X74"/>
      <c r="Y74"/>
    </row>
    <row r="75" spans="2:25" ht="15" customHeight="1" x14ac:dyDescent="0.25">
      <c r="B75" s="48"/>
      <c r="C75" s="48"/>
      <c r="D75" s="48"/>
      <c r="E75" s="48"/>
      <c r="F75" s="48"/>
      <c r="G75" s="48"/>
      <c r="H75" s="48"/>
      <c r="I75" s="48"/>
      <c r="J75" s="48"/>
      <c r="O75"/>
      <c r="P75"/>
      <c r="Q75"/>
      <c r="R75"/>
      <c r="S75"/>
      <c r="T75"/>
      <c r="U75"/>
      <c r="V75"/>
      <c r="W75"/>
      <c r="X75"/>
      <c r="Y75"/>
    </row>
    <row r="76" spans="2:25" ht="15" customHeight="1" x14ac:dyDescent="0.25">
      <c r="B76" s="48"/>
      <c r="C76" s="48"/>
      <c r="D76" s="48"/>
      <c r="E76" s="48"/>
      <c r="F76" s="48"/>
      <c r="G76" s="48"/>
      <c r="H76" s="48"/>
      <c r="I76" s="48"/>
      <c r="J76" s="48"/>
      <c r="O76"/>
      <c r="P76"/>
      <c r="Q76"/>
      <c r="R76"/>
      <c r="S76"/>
      <c r="T76"/>
      <c r="U76"/>
      <c r="V76"/>
      <c r="W76"/>
      <c r="X76"/>
      <c r="Y76"/>
    </row>
    <row r="77" spans="2:25" ht="15" customHeight="1" x14ac:dyDescent="0.25">
      <c r="B77" s="48"/>
      <c r="C77" s="48"/>
      <c r="D77" s="48"/>
      <c r="E77" s="48"/>
      <c r="F77" s="48"/>
      <c r="G77" s="48"/>
      <c r="H77" s="48"/>
      <c r="I77" s="48"/>
      <c r="J77" s="48"/>
      <c r="O77"/>
      <c r="P77"/>
      <c r="Q77"/>
      <c r="R77"/>
      <c r="S77"/>
      <c r="T77"/>
      <c r="U77"/>
      <c r="V77"/>
      <c r="W77"/>
      <c r="X77"/>
      <c r="Y77"/>
    </row>
    <row r="78" spans="2:25" ht="15" customHeight="1" x14ac:dyDescent="0.25">
      <c r="B78" s="48"/>
      <c r="C78" s="48"/>
      <c r="D78" s="48"/>
      <c r="E78" s="48"/>
      <c r="F78" s="48"/>
      <c r="G78" s="48"/>
      <c r="H78" s="48"/>
      <c r="I78" s="48"/>
      <c r="J78" s="48"/>
      <c r="O78"/>
      <c r="P78"/>
      <c r="Q78"/>
      <c r="R78"/>
      <c r="S78"/>
      <c r="T78"/>
      <c r="U78"/>
      <c r="V78"/>
      <c r="W78"/>
    </row>
    <row r="79" spans="2:25" ht="15" customHeight="1" x14ac:dyDescent="0.25">
      <c r="B79" s="48"/>
      <c r="C79" s="48"/>
      <c r="D79" s="48"/>
      <c r="E79" s="48"/>
      <c r="F79" s="48"/>
      <c r="G79" s="48"/>
      <c r="H79" s="48"/>
      <c r="I79" s="48"/>
      <c r="J79" s="48"/>
      <c r="O79"/>
      <c r="P79"/>
      <c r="Q79"/>
      <c r="R79"/>
      <c r="S79"/>
      <c r="T79"/>
      <c r="U79"/>
      <c r="V79"/>
      <c r="W79"/>
    </row>
    <row r="80" spans="2:25" ht="15" customHeight="1" x14ac:dyDescent="0.25">
      <c r="B80" s="48"/>
      <c r="C80" s="48"/>
      <c r="D80" s="48"/>
      <c r="E80" s="48"/>
      <c r="F80" s="48"/>
      <c r="G80" s="48"/>
      <c r="H80" s="48"/>
      <c r="I80" s="48"/>
      <c r="J80" s="48"/>
    </row>
    <row r="81" spans="2:10" ht="15" customHeight="1" x14ac:dyDescent="0.25">
      <c r="B81" s="48"/>
      <c r="C81" s="48"/>
      <c r="D81" s="48"/>
      <c r="E81" s="48"/>
      <c r="F81" s="48"/>
      <c r="G81" s="48"/>
      <c r="H81" s="48"/>
      <c r="I81" s="48"/>
      <c r="J81" s="48"/>
    </row>
    <row r="82" spans="2:10" ht="15" customHeight="1" x14ac:dyDescent="0.25">
      <c r="B82" s="48"/>
      <c r="C82" s="48"/>
      <c r="D82" s="48"/>
      <c r="E82" s="48"/>
      <c r="F82" s="48"/>
      <c r="G82" s="48"/>
      <c r="H82" s="48"/>
      <c r="I82" s="48"/>
      <c r="J82" s="48"/>
    </row>
    <row r="83" spans="2:10" ht="15" customHeight="1" x14ac:dyDescent="0.25">
      <c r="B83" s="48"/>
      <c r="C83" s="48"/>
      <c r="D83" s="48"/>
      <c r="E83" s="48"/>
      <c r="F83" s="48"/>
      <c r="G83" s="48"/>
      <c r="H83" s="48"/>
      <c r="I83" s="48"/>
      <c r="J83" s="48"/>
    </row>
    <row r="84" spans="2:10" ht="15" customHeight="1" x14ac:dyDescent="0.25">
      <c r="B84" s="48"/>
      <c r="C84" s="48"/>
      <c r="D84" s="48"/>
      <c r="E84" s="48"/>
      <c r="F84" s="48"/>
      <c r="G84" s="48"/>
      <c r="H84" s="48"/>
      <c r="I84" s="48"/>
      <c r="J84" s="48"/>
    </row>
    <row r="85" spans="2:10" ht="15" customHeight="1" x14ac:dyDescent="0.25">
      <c r="B85" s="48"/>
      <c r="C85" s="48"/>
      <c r="D85" s="48"/>
      <c r="E85" s="48"/>
      <c r="F85" s="48"/>
      <c r="G85" s="48"/>
      <c r="H85" s="48"/>
      <c r="I85" s="48"/>
      <c r="J85" s="48"/>
    </row>
    <row r="86" spans="2:10" ht="15" customHeight="1" x14ac:dyDescent="0.25">
      <c r="B86" s="48"/>
      <c r="C86" s="48"/>
      <c r="D86" s="48"/>
      <c r="E86" s="48"/>
      <c r="F86" s="48"/>
      <c r="G86" s="48"/>
      <c r="H86" s="48"/>
      <c r="I86" s="48"/>
      <c r="J86" s="48"/>
    </row>
    <row r="87" spans="2:10" ht="15" customHeight="1" x14ac:dyDescent="0.25">
      <c r="B87" s="48"/>
      <c r="C87" s="48"/>
      <c r="D87" s="48"/>
      <c r="E87" s="48"/>
      <c r="F87" s="48"/>
      <c r="G87" s="48"/>
      <c r="H87" s="48"/>
      <c r="I87" s="48"/>
      <c r="J87" s="48"/>
    </row>
  </sheetData>
  <mergeCells count="1">
    <mergeCell ref="H1:I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L86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2" width="16.7109375" style="22" customWidth="1"/>
    <col min="3" max="8" width="10.28515625" style="22" customWidth="1"/>
    <col min="9" max="9" width="9.42578125" style="22" customWidth="1"/>
    <col min="10" max="10" width="10.7109375" style="22" customWidth="1"/>
    <col min="11" max="16384" width="9.140625" style="22"/>
  </cols>
  <sheetData>
    <row r="1" spans="1:12" x14ac:dyDescent="0.25">
      <c r="A1" s="7">
        <v>24</v>
      </c>
      <c r="B1" s="33" t="s">
        <v>12</v>
      </c>
      <c r="C1" s="21"/>
      <c r="D1" s="21"/>
      <c r="E1" s="21"/>
      <c r="F1" s="21"/>
      <c r="G1" s="21"/>
      <c r="H1" s="641" t="s">
        <v>24</v>
      </c>
      <c r="I1" s="644"/>
      <c r="K1" s="1" t="s">
        <v>183</v>
      </c>
      <c r="L1" s="630" t="s">
        <v>411</v>
      </c>
    </row>
    <row r="2" spans="1:12" x14ac:dyDescent="0.25">
      <c r="A2" s="23"/>
      <c r="B2" s="20"/>
      <c r="C2" s="20"/>
      <c r="D2" s="20"/>
      <c r="E2" s="20"/>
      <c r="F2" s="20"/>
      <c r="G2" s="20"/>
      <c r="H2" s="20"/>
      <c r="I2" s="24"/>
    </row>
    <row r="3" spans="1:12" x14ac:dyDescent="0.25">
      <c r="A3" s="8" t="s">
        <v>13</v>
      </c>
      <c r="B3" s="18"/>
      <c r="C3" s="18"/>
      <c r="D3" s="18"/>
      <c r="E3" s="18"/>
      <c r="F3" s="18"/>
      <c r="G3" s="18"/>
      <c r="H3" s="18"/>
      <c r="I3" s="19"/>
      <c r="J3" s="48"/>
      <c r="K3" s="540" t="s">
        <v>2</v>
      </c>
      <c r="L3" s="305" t="s">
        <v>257</v>
      </c>
    </row>
    <row r="4" spans="1:12" x14ac:dyDescent="0.25">
      <c r="A4" s="9">
        <f>INDEX('Point Grid'!B:B,MATCH($A$1,'Point Grid'!A:A,0))</f>
        <v>1.5</v>
      </c>
      <c r="B4" s="18"/>
      <c r="C4" s="18"/>
      <c r="D4" s="18"/>
      <c r="E4" s="18"/>
      <c r="F4" s="18"/>
      <c r="G4" s="18"/>
      <c r="H4" s="18"/>
      <c r="I4" s="19"/>
      <c r="J4" s="48"/>
      <c r="L4" s="305" t="s">
        <v>258</v>
      </c>
    </row>
    <row r="5" spans="1:12" x14ac:dyDescent="0.25">
      <c r="A5" s="38"/>
      <c r="B5" s="18"/>
      <c r="C5" s="18"/>
      <c r="D5" s="18"/>
      <c r="E5" s="18"/>
      <c r="F5" s="18"/>
      <c r="G5" s="18"/>
      <c r="H5" s="18"/>
      <c r="I5" s="19"/>
      <c r="J5" s="48"/>
    </row>
    <row r="6" spans="1:12" x14ac:dyDescent="0.25">
      <c r="A6" s="28" t="s">
        <v>2</v>
      </c>
      <c r="B6" s="18" t="s">
        <v>173</v>
      </c>
      <c r="C6" s="18"/>
      <c r="D6" s="51"/>
      <c r="E6" s="51"/>
      <c r="F6" s="18"/>
      <c r="G6" s="55"/>
      <c r="H6" s="55"/>
      <c r="I6" s="19"/>
      <c r="J6" s="48"/>
      <c r="K6" s="540" t="s">
        <v>3</v>
      </c>
      <c r="L6" s="22" t="s">
        <v>921</v>
      </c>
    </row>
    <row r="7" spans="1:12" ht="15.75" thickBot="1" x14ac:dyDescent="0.3">
      <c r="A7" s="9">
        <f>INDEX('Point Grid'!$C$8:$I$32,MATCH($A$1,'Point Grid'!$A$8:$A$32,0),MATCH(A6,'Point Grid'!$C$7:$I$7,0))</f>
        <v>0.5</v>
      </c>
      <c r="B7" s="18"/>
      <c r="C7" s="18"/>
      <c r="D7" s="51"/>
      <c r="E7" s="51"/>
      <c r="F7" s="56"/>
      <c r="G7" s="57"/>
      <c r="H7" s="57"/>
      <c r="I7" s="19"/>
      <c r="J7" s="48"/>
      <c r="K7" s="540"/>
      <c r="L7" s="305" t="s">
        <v>922</v>
      </c>
    </row>
    <row r="8" spans="1:12" ht="15.75" thickBot="1" x14ac:dyDescent="0.3">
      <c r="A8" s="5"/>
      <c r="B8" s="18"/>
      <c r="C8" s="18"/>
      <c r="D8" s="51"/>
      <c r="E8" s="51"/>
      <c r="F8" s="56"/>
      <c r="G8" s="58"/>
      <c r="H8" s="58"/>
      <c r="I8" s="19"/>
      <c r="J8" s="48"/>
      <c r="K8" s="540"/>
      <c r="L8" s="22" t="s">
        <v>923</v>
      </c>
    </row>
    <row r="9" spans="1:12" x14ac:dyDescent="0.25">
      <c r="A9" s="23"/>
      <c r="B9" s="18"/>
      <c r="C9" s="18"/>
      <c r="D9" s="51"/>
      <c r="E9" s="51"/>
      <c r="F9" s="56"/>
      <c r="G9" s="58"/>
      <c r="H9" s="58"/>
      <c r="I9" s="19"/>
      <c r="J9" s="48"/>
      <c r="K9" s="540"/>
      <c r="L9" s="305"/>
    </row>
    <row r="10" spans="1:12" x14ac:dyDescent="0.25">
      <c r="A10" s="28" t="s">
        <v>3</v>
      </c>
      <c r="B10" s="18" t="s">
        <v>931</v>
      </c>
      <c r="C10" s="18"/>
      <c r="D10" s="51"/>
      <c r="E10" s="51"/>
      <c r="F10" s="56"/>
      <c r="G10" s="58"/>
      <c r="H10" s="58"/>
      <c r="I10" s="19"/>
      <c r="J10" s="48"/>
      <c r="K10" s="540" t="s">
        <v>4</v>
      </c>
      <c r="L10" s="305" t="s">
        <v>924</v>
      </c>
    </row>
    <row r="11" spans="1:12" ht="15.75" thickBot="1" x14ac:dyDescent="0.3">
      <c r="A11" s="9">
        <f>INDEX('Point Grid'!$C$8:$I$32,MATCH($A$1,'Point Grid'!$A$8:$A$32,0),MATCH(A10,'Point Grid'!$C$7:$I$7,0))</f>
        <v>0.5</v>
      </c>
      <c r="B11" s="18"/>
      <c r="C11" s="18"/>
      <c r="D11" s="51"/>
      <c r="E11" s="51"/>
      <c r="F11" s="56"/>
      <c r="G11" s="55"/>
      <c r="H11" s="55"/>
      <c r="I11" s="19"/>
      <c r="J11" s="48"/>
      <c r="K11" s="540"/>
      <c r="L11" s="22" t="s">
        <v>925</v>
      </c>
    </row>
    <row r="12" spans="1:12" ht="15.75" thickBot="1" x14ac:dyDescent="0.3">
      <c r="A12" s="5"/>
      <c r="B12" s="30"/>
      <c r="C12" s="30"/>
      <c r="D12" s="30"/>
      <c r="E12" s="30"/>
      <c r="F12" s="30"/>
      <c r="G12" s="30"/>
      <c r="H12" s="30"/>
      <c r="I12" s="19"/>
      <c r="J12" s="48"/>
      <c r="K12" s="540"/>
      <c r="L12" s="22" t="s">
        <v>926</v>
      </c>
    </row>
    <row r="13" spans="1:12" x14ac:dyDescent="0.25">
      <c r="A13" s="38"/>
      <c r="B13" s="18"/>
      <c r="C13" s="18"/>
      <c r="D13" s="51"/>
      <c r="E13" s="51"/>
      <c r="F13" s="56"/>
      <c r="G13" s="58"/>
      <c r="H13" s="58"/>
      <c r="I13" s="19"/>
      <c r="J13" s="48"/>
      <c r="K13" s="540"/>
      <c r="L13" s="22" t="s">
        <v>927</v>
      </c>
    </row>
    <row r="14" spans="1:12" x14ac:dyDescent="0.25">
      <c r="A14" s="28" t="s">
        <v>4</v>
      </c>
      <c r="B14" s="18" t="s">
        <v>932</v>
      </c>
      <c r="C14" s="18"/>
      <c r="D14" s="51"/>
      <c r="E14" s="51"/>
      <c r="F14" s="56"/>
      <c r="G14" s="58"/>
      <c r="H14" s="58"/>
      <c r="I14" s="19"/>
      <c r="J14" s="48"/>
      <c r="K14" s="540"/>
    </row>
    <row r="15" spans="1:12" ht="15.75" thickBot="1" x14ac:dyDescent="0.3">
      <c r="A15" s="9">
        <f>INDEX('Point Grid'!$C$8:$I$32,MATCH($A$1,'Point Grid'!$A$8:$A$32,0),MATCH(A14,'Point Grid'!$C$7:$I$7,0))</f>
        <v>0.5</v>
      </c>
      <c r="B15" s="18"/>
      <c r="C15" s="18"/>
      <c r="D15" s="51"/>
      <c r="E15" s="51"/>
      <c r="F15" s="56"/>
      <c r="G15" s="58"/>
      <c r="H15" s="58"/>
      <c r="I15" s="19"/>
      <c r="J15" s="48"/>
      <c r="K15" s="540"/>
      <c r="L15" s="22" t="s">
        <v>928</v>
      </c>
    </row>
    <row r="16" spans="1:12" ht="15.75" thickBot="1" x14ac:dyDescent="0.3">
      <c r="A16" s="5"/>
      <c r="B16" s="18"/>
      <c r="C16" s="18"/>
      <c r="D16" s="51"/>
      <c r="E16" s="51"/>
      <c r="F16" s="56"/>
      <c r="G16" s="58"/>
      <c r="H16" s="58"/>
      <c r="I16" s="19"/>
      <c r="J16" s="48"/>
      <c r="K16" s="540"/>
      <c r="L16" s="22" t="s">
        <v>929</v>
      </c>
    </row>
    <row r="17" spans="1:12" x14ac:dyDescent="0.25">
      <c r="A17" s="38"/>
      <c r="B17" s="18"/>
      <c r="C17" s="18"/>
      <c r="D17" s="18"/>
      <c r="E17" s="18"/>
      <c r="F17" s="18"/>
      <c r="G17" s="18"/>
      <c r="H17" s="18"/>
      <c r="I17" s="19"/>
      <c r="J17" s="48"/>
      <c r="L17" s="22" t="s">
        <v>930</v>
      </c>
    </row>
    <row r="18" spans="1:12" x14ac:dyDescent="0.25">
      <c r="A18" s="38"/>
      <c r="B18" s="18"/>
      <c r="C18" s="18"/>
      <c r="D18" s="18"/>
      <c r="E18" s="18"/>
      <c r="F18" s="18"/>
      <c r="G18" s="18"/>
      <c r="H18" s="18"/>
      <c r="I18" s="19"/>
      <c r="J18" s="48"/>
    </row>
    <row r="19" spans="1:12" x14ac:dyDescent="0.25">
      <c r="A19" s="38"/>
      <c r="B19" s="18"/>
      <c r="C19" s="18"/>
      <c r="D19" s="18"/>
      <c r="E19" s="18"/>
      <c r="F19" s="18"/>
      <c r="G19" s="18"/>
      <c r="H19" s="18"/>
      <c r="I19" s="19"/>
      <c r="J19" s="48"/>
    </row>
    <row r="20" spans="1:12" x14ac:dyDescent="0.25">
      <c r="A20" s="38"/>
      <c r="B20" s="18"/>
      <c r="C20" s="18"/>
      <c r="D20" s="18"/>
      <c r="E20" s="18"/>
      <c r="F20" s="18"/>
      <c r="G20" s="18"/>
      <c r="H20" s="18"/>
      <c r="I20" s="19"/>
      <c r="J20" s="48"/>
    </row>
    <row r="21" spans="1:12" ht="15.75" thickBot="1" x14ac:dyDescent="0.3">
      <c r="A21" s="39"/>
      <c r="B21" s="53"/>
      <c r="C21" s="53"/>
      <c r="D21" s="53"/>
      <c r="E21" s="53"/>
      <c r="F21" s="53"/>
      <c r="G21" s="53"/>
      <c r="H21" s="53"/>
      <c r="I21" s="59"/>
      <c r="J21" s="48"/>
    </row>
    <row r="22" spans="1:12" x14ac:dyDescent="0.25">
      <c r="B22" s="48"/>
      <c r="C22" s="48"/>
      <c r="D22" s="48"/>
      <c r="E22" s="48"/>
      <c r="F22" s="48"/>
      <c r="G22" s="48"/>
      <c r="H22" s="48"/>
      <c r="I22" s="48"/>
      <c r="J22" s="48"/>
    </row>
    <row r="23" spans="1:12" x14ac:dyDescent="0.25">
      <c r="B23" s="48"/>
      <c r="C23" s="48"/>
      <c r="D23" s="48"/>
      <c r="E23" s="48"/>
      <c r="F23" s="48"/>
      <c r="G23" s="48"/>
      <c r="H23" s="48"/>
      <c r="I23" s="48"/>
      <c r="J23" s="48"/>
    </row>
    <row r="24" spans="1:12" x14ac:dyDescent="0.25">
      <c r="B24" s="48"/>
      <c r="C24" s="48"/>
      <c r="D24" s="48"/>
      <c r="E24" s="48"/>
      <c r="F24" s="48"/>
      <c r="G24" s="48"/>
      <c r="H24" s="48"/>
      <c r="I24" s="48"/>
      <c r="J24" s="48"/>
    </row>
    <row r="25" spans="1:12" x14ac:dyDescent="0.25">
      <c r="B25" s="48"/>
      <c r="C25" s="48"/>
      <c r="D25" s="48"/>
      <c r="E25" s="48"/>
      <c r="F25" s="48"/>
      <c r="G25" s="48"/>
      <c r="H25" s="48"/>
      <c r="I25" s="48"/>
      <c r="J25" s="48"/>
    </row>
    <row r="26" spans="1:12" x14ac:dyDescent="0.25">
      <c r="B26" s="48"/>
      <c r="C26" s="48"/>
      <c r="D26" s="48"/>
      <c r="E26" s="48"/>
      <c r="F26" s="48"/>
      <c r="G26" s="48"/>
      <c r="H26" s="48"/>
      <c r="I26" s="48"/>
      <c r="J26" s="48"/>
    </row>
    <row r="27" spans="1:12" x14ac:dyDescent="0.25">
      <c r="B27" s="48"/>
      <c r="C27" s="48"/>
      <c r="D27" s="48"/>
      <c r="E27" s="48"/>
      <c r="F27" s="48"/>
      <c r="G27" s="48"/>
      <c r="H27" s="48"/>
      <c r="I27" s="48"/>
      <c r="J27" s="48"/>
    </row>
    <row r="28" spans="1:12" x14ac:dyDescent="0.25">
      <c r="B28" s="48"/>
      <c r="C28" s="48"/>
      <c r="D28" s="48"/>
      <c r="E28" s="48"/>
      <c r="F28" s="48"/>
      <c r="G28" s="48"/>
      <c r="H28" s="48"/>
      <c r="I28" s="48"/>
      <c r="J28" s="48"/>
    </row>
    <row r="29" spans="1:12" x14ac:dyDescent="0.25">
      <c r="B29" s="48"/>
      <c r="C29" s="48"/>
      <c r="D29" s="48"/>
      <c r="E29" s="48"/>
      <c r="F29" s="48"/>
      <c r="G29" s="48"/>
      <c r="H29" s="48"/>
      <c r="I29" s="48"/>
      <c r="J29" s="48"/>
    </row>
    <row r="30" spans="1:12" x14ac:dyDescent="0.25">
      <c r="B30" s="48"/>
      <c r="C30" s="48"/>
      <c r="D30" s="48"/>
      <c r="E30" s="48"/>
      <c r="F30" s="48"/>
      <c r="G30" s="48"/>
      <c r="H30" s="48"/>
      <c r="I30" s="48"/>
      <c r="J30" s="48"/>
    </row>
    <row r="31" spans="1:12" x14ac:dyDescent="0.25">
      <c r="B31" s="48"/>
      <c r="C31" s="48"/>
      <c r="D31" s="48"/>
      <c r="E31" s="48"/>
      <c r="F31" s="48"/>
      <c r="G31" s="48"/>
      <c r="H31" s="48"/>
      <c r="I31" s="48"/>
      <c r="J31" s="48"/>
    </row>
    <row r="32" spans="1:12" x14ac:dyDescent="0.25">
      <c r="B32" s="48"/>
      <c r="C32" s="48"/>
      <c r="D32" s="48"/>
      <c r="E32" s="48"/>
      <c r="F32" s="48"/>
      <c r="G32" s="48"/>
      <c r="H32" s="48"/>
      <c r="I32" s="48"/>
      <c r="J32" s="48"/>
    </row>
    <row r="33" spans="2:10" x14ac:dyDescent="0.25">
      <c r="B33" s="48"/>
      <c r="C33" s="48"/>
      <c r="D33" s="48"/>
      <c r="E33" s="48"/>
      <c r="F33" s="48"/>
      <c r="G33" s="48"/>
      <c r="H33" s="48"/>
      <c r="I33" s="48"/>
      <c r="J33" s="48"/>
    </row>
    <row r="34" spans="2:10" x14ac:dyDescent="0.25">
      <c r="B34" s="48"/>
      <c r="C34" s="48"/>
      <c r="D34" s="48"/>
      <c r="E34" s="48"/>
      <c r="F34" s="48"/>
      <c r="G34" s="48"/>
      <c r="H34" s="48"/>
      <c r="I34" s="48"/>
      <c r="J34" s="48"/>
    </row>
    <row r="35" spans="2:10" x14ac:dyDescent="0.25">
      <c r="B35" s="48"/>
      <c r="C35" s="48"/>
      <c r="D35" s="48"/>
      <c r="E35" s="48"/>
      <c r="F35" s="48"/>
      <c r="G35" s="48"/>
      <c r="H35" s="48"/>
      <c r="I35" s="48"/>
      <c r="J35" s="48"/>
    </row>
    <row r="36" spans="2:10" x14ac:dyDescent="0.25">
      <c r="B36" s="48"/>
      <c r="C36" s="48"/>
      <c r="D36" s="48"/>
      <c r="E36" s="48"/>
      <c r="F36" s="48"/>
      <c r="G36" s="48"/>
      <c r="H36" s="48"/>
      <c r="I36" s="48"/>
      <c r="J36" s="48"/>
    </row>
    <row r="37" spans="2:10" x14ac:dyDescent="0.25">
      <c r="B37" s="48"/>
      <c r="C37" s="48"/>
      <c r="D37" s="48"/>
      <c r="E37" s="48"/>
      <c r="F37" s="48"/>
      <c r="G37" s="48"/>
      <c r="H37" s="48"/>
      <c r="I37" s="48"/>
      <c r="J37" s="48"/>
    </row>
    <row r="38" spans="2:10" x14ac:dyDescent="0.25">
      <c r="B38" s="48"/>
      <c r="C38" s="48"/>
      <c r="D38" s="48"/>
      <c r="E38" s="48"/>
      <c r="F38" s="48"/>
      <c r="G38" s="48"/>
      <c r="H38" s="48"/>
      <c r="I38" s="48"/>
      <c r="J38" s="48"/>
    </row>
    <row r="39" spans="2:10" x14ac:dyDescent="0.25">
      <c r="B39" s="48"/>
      <c r="C39" s="48"/>
      <c r="D39" s="48"/>
      <c r="E39" s="48"/>
      <c r="F39" s="48"/>
      <c r="G39" s="48"/>
      <c r="H39" s="48"/>
      <c r="I39" s="48"/>
      <c r="J39" s="48"/>
    </row>
    <row r="40" spans="2:10" x14ac:dyDescent="0.25">
      <c r="B40" s="48"/>
      <c r="C40" s="48"/>
      <c r="D40" s="48"/>
      <c r="E40" s="48"/>
      <c r="F40" s="48"/>
      <c r="G40" s="48"/>
      <c r="H40" s="48"/>
      <c r="I40" s="48"/>
      <c r="J40" s="48"/>
    </row>
    <row r="41" spans="2:10" x14ac:dyDescent="0.25">
      <c r="B41" s="48"/>
      <c r="C41" s="48"/>
      <c r="D41" s="48"/>
      <c r="E41" s="48"/>
      <c r="F41" s="48"/>
      <c r="G41" s="48"/>
      <c r="H41" s="48"/>
      <c r="I41" s="48"/>
      <c r="J41" s="48"/>
    </row>
    <row r="42" spans="2:10" x14ac:dyDescent="0.25">
      <c r="B42" s="48"/>
      <c r="C42" s="48"/>
      <c r="D42" s="48"/>
      <c r="E42" s="48"/>
      <c r="F42" s="48"/>
      <c r="G42" s="48"/>
      <c r="H42" s="48"/>
      <c r="I42" s="48"/>
      <c r="J42" s="48"/>
    </row>
    <row r="43" spans="2:10" x14ac:dyDescent="0.25">
      <c r="B43" s="48"/>
      <c r="C43" s="48"/>
      <c r="D43" s="48"/>
      <c r="E43" s="48"/>
      <c r="F43" s="48"/>
      <c r="G43" s="48"/>
      <c r="H43" s="48"/>
      <c r="I43" s="48"/>
      <c r="J43" s="48"/>
    </row>
    <row r="44" spans="2:10" x14ac:dyDescent="0.25">
      <c r="B44" s="48"/>
      <c r="C44" s="48"/>
      <c r="D44" s="48"/>
      <c r="E44" s="48"/>
      <c r="F44" s="48"/>
      <c r="G44" s="48"/>
      <c r="H44" s="48"/>
      <c r="I44" s="48"/>
      <c r="J44" s="48"/>
    </row>
    <row r="45" spans="2:10" x14ac:dyDescent="0.25">
      <c r="B45" s="48"/>
      <c r="C45" s="48"/>
      <c r="D45" s="48"/>
      <c r="E45" s="48"/>
      <c r="F45" s="48"/>
      <c r="G45" s="48"/>
      <c r="H45" s="48"/>
      <c r="I45" s="48"/>
      <c r="J45" s="48"/>
    </row>
    <row r="46" spans="2:10" x14ac:dyDescent="0.25">
      <c r="B46" s="48"/>
      <c r="C46" s="48"/>
      <c r="D46" s="48"/>
      <c r="E46" s="48"/>
      <c r="F46" s="48"/>
      <c r="G46" s="48"/>
      <c r="H46" s="48"/>
      <c r="I46" s="48"/>
      <c r="J46" s="48"/>
    </row>
    <row r="47" spans="2:10" x14ac:dyDescent="0.25">
      <c r="B47" s="48"/>
      <c r="C47" s="48"/>
      <c r="D47" s="48"/>
      <c r="E47" s="48"/>
      <c r="F47" s="48"/>
      <c r="G47" s="48"/>
      <c r="H47" s="48"/>
      <c r="I47" s="48"/>
      <c r="J47" s="48"/>
    </row>
    <row r="48" spans="2:10" x14ac:dyDescent="0.25">
      <c r="B48" s="48"/>
      <c r="C48" s="48"/>
      <c r="D48" s="48"/>
      <c r="E48" s="48"/>
      <c r="F48" s="48"/>
      <c r="G48" s="48"/>
      <c r="H48" s="48"/>
      <c r="I48" s="48"/>
      <c r="J48" s="48"/>
    </row>
    <row r="49" spans="2:10" x14ac:dyDescent="0.25">
      <c r="B49" s="48"/>
      <c r="C49" s="48"/>
      <c r="D49" s="48"/>
      <c r="E49" s="48"/>
      <c r="F49" s="48"/>
      <c r="G49" s="48"/>
      <c r="H49" s="48"/>
      <c r="I49" s="48"/>
      <c r="J49" s="48"/>
    </row>
    <row r="50" spans="2:10" x14ac:dyDescent="0.25">
      <c r="B50" s="48"/>
      <c r="C50" s="48"/>
      <c r="D50" s="48"/>
      <c r="E50" s="48"/>
      <c r="F50" s="48"/>
      <c r="G50" s="48"/>
      <c r="H50" s="48"/>
      <c r="I50" s="48"/>
      <c r="J50" s="48"/>
    </row>
    <row r="51" spans="2:10" x14ac:dyDescent="0.25">
      <c r="B51" s="48"/>
      <c r="C51" s="48"/>
      <c r="D51" s="48"/>
      <c r="E51" s="48"/>
      <c r="F51" s="48"/>
      <c r="G51" s="48"/>
      <c r="H51" s="48"/>
      <c r="I51" s="48"/>
      <c r="J51" s="48"/>
    </row>
    <row r="52" spans="2:10" x14ac:dyDescent="0.25">
      <c r="B52" s="48"/>
      <c r="C52" s="48"/>
      <c r="D52" s="48"/>
      <c r="E52" s="48"/>
      <c r="F52" s="48"/>
      <c r="G52" s="48"/>
      <c r="H52" s="48"/>
      <c r="I52" s="48"/>
      <c r="J52" s="48"/>
    </row>
    <row r="53" spans="2:10" x14ac:dyDescent="0.25">
      <c r="B53" s="48"/>
      <c r="C53" s="48"/>
      <c r="D53" s="48"/>
      <c r="E53" s="48"/>
      <c r="F53" s="48"/>
      <c r="G53" s="48"/>
      <c r="H53" s="48"/>
      <c r="I53" s="48"/>
      <c r="J53" s="48"/>
    </row>
    <row r="54" spans="2:10" x14ac:dyDescent="0.25">
      <c r="B54" s="48"/>
      <c r="C54" s="48"/>
      <c r="D54" s="48"/>
      <c r="E54" s="48"/>
      <c r="F54" s="48"/>
      <c r="G54" s="48"/>
      <c r="H54" s="48"/>
      <c r="I54" s="48"/>
      <c r="J54" s="48"/>
    </row>
    <row r="55" spans="2:10" x14ac:dyDescent="0.25">
      <c r="B55" s="48"/>
      <c r="C55" s="48"/>
      <c r="D55" s="48"/>
      <c r="E55" s="48"/>
      <c r="F55" s="48"/>
      <c r="G55" s="48"/>
      <c r="H55" s="48"/>
      <c r="I55" s="48"/>
      <c r="J55" s="48"/>
    </row>
    <row r="56" spans="2:10" x14ac:dyDescent="0.25">
      <c r="B56" s="48"/>
      <c r="C56" s="48"/>
      <c r="D56" s="48"/>
      <c r="E56" s="48"/>
      <c r="F56" s="48"/>
      <c r="G56" s="48"/>
      <c r="H56" s="48"/>
      <c r="I56" s="48"/>
      <c r="J56" s="48"/>
    </row>
    <row r="57" spans="2:10" x14ac:dyDescent="0.25">
      <c r="B57" s="48"/>
      <c r="C57" s="48"/>
      <c r="D57" s="48"/>
      <c r="E57" s="48"/>
      <c r="F57" s="48"/>
      <c r="G57" s="48"/>
      <c r="H57" s="48"/>
      <c r="I57" s="48"/>
      <c r="J57" s="48"/>
    </row>
    <row r="58" spans="2:10" x14ac:dyDescent="0.25">
      <c r="B58" s="48"/>
      <c r="C58" s="48"/>
      <c r="D58" s="48"/>
      <c r="E58" s="48"/>
      <c r="F58" s="48"/>
      <c r="G58" s="48"/>
      <c r="H58" s="48"/>
      <c r="I58" s="48"/>
      <c r="J58" s="48"/>
    </row>
    <row r="59" spans="2:10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x14ac:dyDescent="0.25">
      <c r="B60" s="48"/>
      <c r="C60" s="48"/>
      <c r="D60" s="48"/>
      <c r="E60" s="48"/>
      <c r="F60" s="48"/>
      <c r="G60" s="48"/>
      <c r="H60" s="48"/>
      <c r="I60" s="48"/>
      <c r="J60" s="48"/>
    </row>
    <row r="61" spans="2:10" x14ac:dyDescent="0.25">
      <c r="B61" s="48"/>
      <c r="C61" s="48"/>
      <c r="D61" s="48"/>
      <c r="E61" s="48"/>
      <c r="F61" s="48"/>
      <c r="G61" s="48"/>
      <c r="H61" s="48"/>
      <c r="I61" s="48"/>
      <c r="J61" s="48"/>
    </row>
    <row r="62" spans="2:10" x14ac:dyDescent="0.25">
      <c r="B62" s="48"/>
      <c r="C62" s="48"/>
      <c r="D62" s="48"/>
      <c r="E62" s="48"/>
      <c r="F62" s="48"/>
      <c r="G62" s="48"/>
      <c r="H62" s="48"/>
      <c r="I62" s="48"/>
      <c r="J62" s="48"/>
    </row>
    <row r="63" spans="2:10" x14ac:dyDescent="0.25">
      <c r="B63" s="48"/>
      <c r="C63" s="48"/>
      <c r="D63" s="48"/>
      <c r="E63" s="48"/>
      <c r="F63" s="48"/>
      <c r="G63" s="48"/>
      <c r="H63" s="48"/>
      <c r="I63" s="48"/>
      <c r="J63" s="48"/>
    </row>
    <row r="64" spans="2:10" x14ac:dyDescent="0.25">
      <c r="B64" s="48"/>
      <c r="C64" s="48"/>
      <c r="D64" s="48"/>
      <c r="E64" s="48"/>
      <c r="F64" s="48"/>
      <c r="G64" s="48"/>
      <c r="H64" s="48"/>
      <c r="I64" s="48"/>
      <c r="J64" s="48"/>
    </row>
    <row r="65" spans="2:10" x14ac:dyDescent="0.25">
      <c r="B65" s="48"/>
      <c r="C65" s="48"/>
      <c r="D65" s="48"/>
      <c r="E65" s="48"/>
      <c r="F65" s="48"/>
      <c r="G65" s="48"/>
      <c r="H65" s="48"/>
      <c r="I65" s="48"/>
      <c r="J65" s="48"/>
    </row>
    <row r="66" spans="2:10" x14ac:dyDescent="0.25">
      <c r="B66" s="48"/>
      <c r="C66" s="48"/>
      <c r="D66" s="48"/>
      <c r="E66" s="48"/>
      <c r="F66" s="48"/>
      <c r="G66" s="48"/>
      <c r="H66" s="48"/>
      <c r="I66" s="48"/>
      <c r="J66" s="48"/>
    </row>
    <row r="67" spans="2:10" x14ac:dyDescent="0.25">
      <c r="B67" s="48"/>
      <c r="C67" s="48"/>
      <c r="D67" s="48"/>
      <c r="E67" s="48"/>
      <c r="F67" s="48"/>
      <c r="G67" s="48"/>
      <c r="H67" s="48"/>
      <c r="I67" s="48"/>
      <c r="J67" s="48"/>
    </row>
    <row r="68" spans="2:10" x14ac:dyDescent="0.25">
      <c r="B68" s="48"/>
      <c r="C68" s="48"/>
      <c r="D68" s="48"/>
      <c r="E68" s="48"/>
      <c r="F68" s="48"/>
      <c r="G68" s="48"/>
      <c r="H68" s="48"/>
      <c r="I68" s="48"/>
      <c r="J68" s="48"/>
    </row>
    <row r="69" spans="2:10" x14ac:dyDescent="0.25">
      <c r="B69" s="48"/>
      <c r="C69" s="48"/>
      <c r="D69" s="48"/>
      <c r="E69" s="48"/>
      <c r="F69" s="48"/>
      <c r="G69" s="48"/>
      <c r="H69" s="48"/>
      <c r="I69" s="48"/>
      <c r="J69" s="48"/>
    </row>
    <row r="70" spans="2:10" x14ac:dyDescent="0.25">
      <c r="B70" s="48"/>
      <c r="C70" s="48"/>
      <c r="D70" s="48"/>
      <c r="E70" s="48"/>
      <c r="F70" s="48"/>
      <c r="G70" s="48"/>
      <c r="H70" s="48"/>
      <c r="I70" s="48"/>
      <c r="J70" s="48"/>
    </row>
    <row r="71" spans="2:10" x14ac:dyDescent="0.25">
      <c r="B71" s="48"/>
      <c r="C71" s="48"/>
      <c r="D71" s="48"/>
      <c r="E71" s="48"/>
      <c r="F71" s="48"/>
      <c r="G71" s="48"/>
      <c r="H71" s="48"/>
      <c r="I71" s="48"/>
      <c r="J71" s="48"/>
    </row>
    <row r="72" spans="2:10" x14ac:dyDescent="0.25">
      <c r="B72" s="48"/>
      <c r="C72" s="48"/>
      <c r="D72" s="48"/>
      <c r="E72" s="48"/>
      <c r="F72" s="48"/>
      <c r="G72" s="48"/>
      <c r="H72" s="48"/>
      <c r="I72" s="48"/>
      <c r="J72" s="48"/>
    </row>
    <row r="73" spans="2:10" x14ac:dyDescent="0.25">
      <c r="B73" s="48"/>
      <c r="C73" s="48"/>
      <c r="D73" s="48"/>
      <c r="E73" s="48"/>
      <c r="F73" s="48"/>
      <c r="G73" s="48"/>
      <c r="H73" s="48"/>
      <c r="I73" s="48"/>
      <c r="J73" s="48"/>
    </row>
    <row r="74" spans="2:10" x14ac:dyDescent="0.25">
      <c r="B74" s="48"/>
      <c r="C74" s="48"/>
      <c r="D74" s="48"/>
      <c r="E74" s="48"/>
      <c r="F74" s="48"/>
      <c r="G74" s="48"/>
      <c r="H74" s="48"/>
      <c r="I74" s="48"/>
      <c r="J74" s="48"/>
    </row>
    <row r="75" spans="2:10" x14ac:dyDescent="0.25">
      <c r="B75" s="48"/>
      <c r="C75" s="48"/>
      <c r="D75" s="48"/>
      <c r="E75" s="48"/>
      <c r="F75" s="48"/>
      <c r="G75" s="48"/>
      <c r="H75" s="48"/>
      <c r="I75" s="48"/>
      <c r="J75" s="48"/>
    </row>
    <row r="76" spans="2:10" x14ac:dyDescent="0.25">
      <c r="B76" s="48"/>
      <c r="C76" s="48"/>
      <c r="D76" s="48"/>
      <c r="E76" s="48"/>
      <c r="F76" s="48"/>
      <c r="G76" s="48"/>
      <c r="H76" s="48"/>
      <c r="I76" s="48"/>
      <c r="J76" s="48"/>
    </row>
    <row r="77" spans="2:10" x14ac:dyDescent="0.25">
      <c r="B77" s="48"/>
      <c r="C77" s="48"/>
      <c r="D77" s="48"/>
      <c r="E77" s="48"/>
      <c r="F77" s="48"/>
      <c r="G77" s="48"/>
      <c r="H77" s="48"/>
      <c r="I77" s="48"/>
      <c r="J77" s="48"/>
    </row>
    <row r="78" spans="2:10" x14ac:dyDescent="0.25">
      <c r="B78" s="48"/>
      <c r="C78" s="48"/>
      <c r="D78" s="48"/>
      <c r="E78" s="48"/>
      <c r="F78" s="48"/>
      <c r="G78" s="48"/>
      <c r="H78" s="48"/>
      <c r="I78" s="48"/>
      <c r="J78" s="48"/>
    </row>
    <row r="79" spans="2:10" x14ac:dyDescent="0.25">
      <c r="B79" s="48"/>
      <c r="C79" s="48"/>
      <c r="D79" s="48"/>
      <c r="E79" s="48"/>
      <c r="F79" s="48"/>
      <c r="G79" s="48"/>
      <c r="H79" s="48"/>
      <c r="I79" s="48"/>
      <c r="J79" s="48"/>
    </row>
    <row r="80" spans="2:10" x14ac:dyDescent="0.25">
      <c r="B80" s="48"/>
      <c r="C80" s="48"/>
      <c r="D80" s="48"/>
      <c r="E80" s="48"/>
      <c r="F80" s="48"/>
      <c r="G80" s="48"/>
      <c r="H80" s="48"/>
      <c r="I80" s="48"/>
      <c r="J80" s="48"/>
    </row>
    <row r="81" spans="2:10" x14ac:dyDescent="0.25">
      <c r="B81" s="48"/>
      <c r="C81" s="48"/>
      <c r="D81" s="48"/>
      <c r="E81" s="48"/>
      <c r="F81" s="48"/>
      <c r="G81" s="48"/>
      <c r="H81" s="48"/>
      <c r="I81" s="48"/>
      <c r="J81" s="48"/>
    </row>
    <row r="82" spans="2:10" x14ac:dyDescent="0.25">
      <c r="B82" s="48"/>
      <c r="C82" s="48"/>
      <c r="D82" s="48"/>
      <c r="E82" s="48"/>
      <c r="F82" s="48"/>
      <c r="G82" s="48"/>
      <c r="H82" s="48"/>
      <c r="I82" s="48"/>
      <c r="J82" s="48"/>
    </row>
    <row r="83" spans="2:10" x14ac:dyDescent="0.25">
      <c r="B83" s="48"/>
      <c r="C83" s="48"/>
      <c r="D83" s="48"/>
      <c r="E83" s="48"/>
      <c r="F83" s="48"/>
      <c r="G83" s="48"/>
      <c r="H83" s="48"/>
      <c r="I83" s="48"/>
      <c r="J83" s="48"/>
    </row>
    <row r="84" spans="2:10" x14ac:dyDescent="0.25">
      <c r="B84" s="48"/>
      <c r="C84" s="48"/>
      <c r="D84" s="48"/>
      <c r="E84" s="48"/>
      <c r="F84" s="48"/>
      <c r="G84" s="48"/>
      <c r="H84" s="48"/>
      <c r="I84" s="48"/>
      <c r="J84" s="48"/>
    </row>
    <row r="85" spans="2:10" x14ac:dyDescent="0.25">
      <c r="B85" s="48"/>
      <c r="C85" s="48"/>
      <c r="D85" s="48"/>
      <c r="E85" s="48"/>
      <c r="F85" s="48"/>
      <c r="G85" s="48"/>
      <c r="H85" s="48"/>
      <c r="I85" s="48"/>
      <c r="J85" s="48"/>
    </row>
    <row r="86" spans="2:10" x14ac:dyDescent="0.25">
      <c r="B86" s="48"/>
      <c r="C86" s="48"/>
      <c r="D86" s="48"/>
      <c r="E86" s="48"/>
      <c r="F86" s="48"/>
      <c r="G86" s="48"/>
      <c r="H86" s="48"/>
      <c r="I86" s="48"/>
      <c r="J86" s="48"/>
    </row>
  </sheetData>
  <mergeCells count="1">
    <mergeCell ref="H1:I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V82"/>
  <sheetViews>
    <sheetView zoomScaleNormal="100" workbookViewId="0"/>
  </sheetViews>
  <sheetFormatPr defaultColWidth="9.140625" defaultRowHeight="15" x14ac:dyDescent="0.25"/>
  <cols>
    <col min="1" max="1" width="8.7109375" style="22" customWidth="1"/>
    <col min="2" max="2" width="16.7109375" style="22" customWidth="1"/>
    <col min="3" max="3" width="8.140625" style="22" customWidth="1"/>
    <col min="4" max="5" width="10.42578125" style="22" customWidth="1"/>
    <col min="6" max="9" width="11.5703125" style="22" customWidth="1"/>
    <col min="10" max="11" width="10.7109375" style="22" customWidth="1"/>
    <col min="12" max="12" width="9.140625" style="22"/>
    <col min="13" max="18" width="11.85546875" style="22" customWidth="1"/>
    <col min="19" max="16384" width="9.140625" style="22"/>
  </cols>
  <sheetData>
    <row r="1" spans="1:22" x14ac:dyDescent="0.25">
      <c r="A1" s="7">
        <v>25</v>
      </c>
      <c r="B1" s="33" t="s">
        <v>12</v>
      </c>
      <c r="C1" s="21"/>
      <c r="D1" s="21"/>
      <c r="E1" s="21"/>
      <c r="F1" s="21"/>
      <c r="G1" s="21"/>
      <c r="H1" s="641" t="s">
        <v>24</v>
      </c>
      <c r="I1" s="644"/>
      <c r="K1" s="1" t="s">
        <v>183</v>
      </c>
      <c r="L1" s="630" t="s">
        <v>412</v>
      </c>
    </row>
    <row r="2" spans="1:22" x14ac:dyDescent="0.25">
      <c r="A2" s="23"/>
      <c r="B2" s="20"/>
      <c r="C2" s="20"/>
      <c r="D2" s="20"/>
      <c r="E2" s="20"/>
      <c r="F2" s="20"/>
      <c r="G2" s="20"/>
      <c r="H2" s="20"/>
      <c r="I2" s="24"/>
    </row>
    <row r="3" spans="1:22" ht="15.75" x14ac:dyDescent="0.25">
      <c r="A3" s="8" t="s">
        <v>13</v>
      </c>
      <c r="B3" s="43" t="s">
        <v>174</v>
      </c>
      <c r="C3" s="36"/>
      <c r="D3" s="36"/>
      <c r="E3" s="36"/>
      <c r="F3" s="36"/>
      <c r="G3" s="18"/>
      <c r="H3" s="18"/>
      <c r="I3" s="19"/>
      <c r="J3" s="48"/>
      <c r="K3" s="48" t="s">
        <v>2</v>
      </c>
      <c r="L3" s="1" t="s">
        <v>256</v>
      </c>
      <c r="M3" s="101" t="s">
        <v>276</v>
      </c>
      <c r="N3" s="259" t="s">
        <v>205</v>
      </c>
      <c r="O3" s="326" t="s">
        <v>278</v>
      </c>
      <c r="P3" s="259" t="s">
        <v>232</v>
      </c>
      <c r="Q3" s="276" t="s">
        <v>279</v>
      </c>
      <c r="R3" s="101"/>
      <c r="S3" s="101"/>
      <c r="T3" s="101"/>
      <c r="U3" s="101"/>
      <c r="V3" s="101"/>
    </row>
    <row r="4" spans="1:22" ht="15.75" x14ac:dyDescent="0.25">
      <c r="A4" s="9">
        <f>INDEX('Point Grid'!B:B,MATCH($A$1,'Point Grid'!A:A,0))</f>
        <v>4</v>
      </c>
      <c r="B4" s="645" t="s">
        <v>175</v>
      </c>
      <c r="C4" s="646"/>
      <c r="D4" s="646"/>
      <c r="E4" s="647"/>
      <c r="F4" s="36"/>
      <c r="G4" s="18"/>
      <c r="H4" s="18"/>
      <c r="I4" s="19"/>
      <c r="J4" s="48"/>
      <c r="K4" s="48"/>
      <c r="L4" s="101"/>
      <c r="M4" s="101" t="s">
        <v>277</v>
      </c>
      <c r="N4" s="259" t="s">
        <v>205</v>
      </c>
      <c r="O4" s="326" t="s">
        <v>276</v>
      </c>
      <c r="P4" s="259" t="s">
        <v>224</v>
      </c>
      <c r="Q4" s="276" t="s">
        <v>280</v>
      </c>
      <c r="R4" s="259"/>
      <c r="S4" s="276"/>
      <c r="T4" s="101"/>
      <c r="U4" s="101"/>
      <c r="V4" s="101"/>
    </row>
    <row r="5" spans="1:22" ht="15.75" x14ac:dyDescent="0.25">
      <c r="A5" s="9"/>
      <c r="B5" s="222" t="s">
        <v>42</v>
      </c>
      <c r="C5" s="226">
        <v>12</v>
      </c>
      <c r="D5" s="226">
        <v>24</v>
      </c>
      <c r="E5" s="227">
        <v>36</v>
      </c>
      <c r="F5" s="36"/>
      <c r="G5" s="18"/>
      <c r="H5" s="18"/>
      <c r="I5" s="19"/>
      <c r="J5" s="48"/>
      <c r="K5" s="48"/>
      <c r="L5" s="101"/>
      <c r="M5" s="101"/>
      <c r="N5" s="259"/>
      <c r="O5" s="101"/>
      <c r="P5" s="259"/>
      <c r="Q5" s="276"/>
      <c r="R5" s="259"/>
      <c r="S5" s="276"/>
      <c r="T5" s="101"/>
      <c r="U5" s="101"/>
      <c r="V5" s="101"/>
    </row>
    <row r="6" spans="1:22" ht="15.75" x14ac:dyDescent="0.25">
      <c r="A6" s="9"/>
      <c r="B6" s="223" t="s">
        <v>176</v>
      </c>
      <c r="C6" s="228">
        <v>700</v>
      </c>
      <c r="D6" s="228">
        <v>860</v>
      </c>
      <c r="E6" s="229">
        <v>860</v>
      </c>
      <c r="F6" s="36"/>
      <c r="G6" s="18"/>
      <c r="H6" s="18"/>
      <c r="I6" s="19"/>
      <c r="J6" s="48"/>
      <c r="K6" s="48"/>
      <c r="L6" s="259" t="s">
        <v>185</v>
      </c>
      <c r="M6" s="306" t="s">
        <v>277</v>
      </c>
      <c r="N6" s="307" t="s">
        <v>205</v>
      </c>
      <c r="O6" s="308" t="s">
        <v>278</v>
      </c>
      <c r="P6" s="307" t="s">
        <v>224</v>
      </c>
      <c r="Q6" s="308" t="s">
        <v>280</v>
      </c>
      <c r="R6" s="307" t="s">
        <v>232</v>
      </c>
      <c r="S6" s="309" t="s">
        <v>279</v>
      </c>
      <c r="T6" s="101"/>
      <c r="U6" s="101"/>
      <c r="V6" s="101"/>
    </row>
    <row r="7" spans="1:22" ht="15.75" x14ac:dyDescent="0.25">
      <c r="A7" s="9"/>
      <c r="B7" s="223" t="s">
        <v>177</v>
      </c>
      <c r="C7" s="228">
        <v>700</v>
      </c>
      <c r="D7" s="228">
        <v>870</v>
      </c>
      <c r="E7" s="229"/>
      <c r="F7" s="36"/>
      <c r="G7" s="18"/>
      <c r="H7" s="18"/>
      <c r="I7" s="19"/>
      <c r="J7" s="48"/>
      <c r="K7" s="48"/>
      <c r="L7" s="101"/>
      <c r="M7" s="101"/>
      <c r="N7" s="259"/>
      <c r="O7" s="276"/>
      <c r="P7" s="259"/>
      <c r="Q7" s="276"/>
      <c r="R7" s="259"/>
      <c r="S7" s="276"/>
      <c r="T7" s="101"/>
      <c r="U7" s="101"/>
      <c r="V7" s="101"/>
    </row>
    <row r="8" spans="1:22" ht="15.75" x14ac:dyDescent="0.25">
      <c r="A8" s="9"/>
      <c r="B8" s="224" t="s">
        <v>178</v>
      </c>
      <c r="C8" s="230">
        <v>1100</v>
      </c>
      <c r="D8" s="230"/>
      <c r="E8" s="231"/>
      <c r="F8" s="36"/>
      <c r="G8" s="18"/>
      <c r="H8" s="18"/>
      <c r="I8" s="19"/>
      <c r="J8" s="48"/>
      <c r="K8" s="48"/>
      <c r="L8" s="101"/>
      <c r="M8" s="256" t="s">
        <v>174</v>
      </c>
      <c r="N8" s="243"/>
      <c r="O8" s="243"/>
      <c r="P8" s="243"/>
      <c r="Q8" s="276"/>
      <c r="R8" s="101"/>
      <c r="S8" s="101"/>
      <c r="T8" s="101"/>
      <c r="U8" s="101"/>
      <c r="V8" s="101"/>
    </row>
    <row r="9" spans="1:22" ht="15.75" x14ac:dyDescent="0.25">
      <c r="A9" s="9"/>
      <c r="B9" s="36"/>
      <c r="C9" s="36"/>
      <c r="D9" s="36"/>
      <c r="E9" s="36"/>
      <c r="F9" s="36"/>
      <c r="G9" s="18"/>
      <c r="H9" s="18"/>
      <c r="I9" s="19"/>
      <c r="J9" s="48"/>
      <c r="K9" s="48"/>
      <c r="L9" s="101"/>
      <c r="M9" s="310" t="s">
        <v>259</v>
      </c>
      <c r="N9" s="311"/>
      <c r="O9" s="311"/>
      <c r="P9" s="312"/>
      <c r="Q9" s="276"/>
      <c r="R9" s="313" t="s">
        <v>260</v>
      </c>
      <c r="S9" s="101"/>
      <c r="T9" s="101"/>
      <c r="U9" s="101"/>
      <c r="V9" s="101"/>
    </row>
    <row r="10" spans="1:22" ht="15.75" x14ac:dyDescent="0.25">
      <c r="A10" s="9"/>
      <c r="B10" s="43" t="s">
        <v>174</v>
      </c>
      <c r="C10" s="36"/>
      <c r="D10" s="36"/>
      <c r="E10" s="36"/>
      <c r="F10" s="36"/>
      <c r="G10" s="18"/>
      <c r="H10" s="18"/>
      <c r="I10" s="19"/>
      <c r="J10" s="48"/>
      <c r="K10" s="48"/>
      <c r="L10" s="101"/>
      <c r="M10" s="247" t="s">
        <v>42</v>
      </c>
      <c r="N10" s="248">
        <v>12</v>
      </c>
      <c r="O10" s="248">
        <v>24</v>
      </c>
      <c r="P10" s="249">
        <v>36</v>
      </c>
      <c r="Q10" s="101"/>
      <c r="R10" s="101" t="s">
        <v>286</v>
      </c>
      <c r="S10" s="101"/>
      <c r="T10" s="101"/>
      <c r="U10" s="101"/>
      <c r="V10" s="101"/>
    </row>
    <row r="11" spans="1:22" ht="15.75" x14ac:dyDescent="0.25">
      <c r="A11" s="9"/>
      <c r="B11" s="645" t="s">
        <v>179</v>
      </c>
      <c r="C11" s="646"/>
      <c r="D11" s="646"/>
      <c r="E11" s="647"/>
      <c r="F11" s="36"/>
      <c r="G11" s="18"/>
      <c r="H11" s="18"/>
      <c r="I11" s="19"/>
      <c r="J11" s="48"/>
      <c r="K11" s="48"/>
      <c r="L11" s="101"/>
      <c r="M11" s="250" t="s">
        <v>176</v>
      </c>
      <c r="N11" s="314">
        <f>C6*(1-$D$17)/$D$17</f>
        <v>1633.3333333333333</v>
      </c>
      <c r="O11" s="314">
        <f t="shared" ref="O11:O12" si="0">D6*(1-$D$17)/$D$17</f>
        <v>2006.6666666666667</v>
      </c>
      <c r="P11" s="315">
        <f>E6*(1-$D$17)/$D$17</f>
        <v>2006.6666666666667</v>
      </c>
      <c r="Q11" s="101"/>
      <c r="R11" s="101" t="s">
        <v>261</v>
      </c>
      <c r="S11" s="101"/>
      <c r="T11" s="101"/>
      <c r="U11" s="101"/>
      <c r="V11" s="101"/>
    </row>
    <row r="12" spans="1:22" ht="15.75" x14ac:dyDescent="0.25">
      <c r="A12" s="9"/>
      <c r="B12" s="221" t="s">
        <v>42</v>
      </c>
      <c r="C12" s="226">
        <v>12</v>
      </c>
      <c r="D12" s="226">
        <v>24</v>
      </c>
      <c r="E12" s="227">
        <v>36</v>
      </c>
      <c r="F12" s="36"/>
      <c r="G12" s="18"/>
      <c r="H12" s="18"/>
      <c r="I12" s="19"/>
      <c r="J12" s="48"/>
      <c r="K12" s="48"/>
      <c r="L12" s="101"/>
      <c r="M12" s="250" t="s">
        <v>177</v>
      </c>
      <c r="N12" s="314">
        <f t="shared" ref="N12:N13" si="1">C7*(1-$D$17)/$D$17</f>
        <v>1633.3333333333333</v>
      </c>
      <c r="O12" s="314">
        <f t="shared" si="0"/>
        <v>2030</v>
      </c>
      <c r="P12" s="251"/>
      <c r="Q12" s="101"/>
      <c r="R12" s="101"/>
      <c r="S12" s="101"/>
      <c r="T12" s="101"/>
      <c r="U12" s="101"/>
      <c r="V12" s="101"/>
    </row>
    <row r="13" spans="1:22" ht="15.75" x14ac:dyDescent="0.25">
      <c r="A13" s="9"/>
      <c r="B13" s="223" t="s">
        <v>176</v>
      </c>
      <c r="C13" s="228">
        <v>700</v>
      </c>
      <c r="D13" s="228">
        <v>530</v>
      </c>
      <c r="E13" s="229">
        <v>360</v>
      </c>
      <c r="F13" s="36"/>
      <c r="G13" s="18"/>
      <c r="H13" s="18"/>
      <c r="I13" s="19"/>
      <c r="J13" s="48"/>
      <c r="K13" s="48"/>
      <c r="L13" s="101"/>
      <c r="M13" s="252" t="s">
        <v>178</v>
      </c>
      <c r="N13" s="316">
        <f t="shared" si="1"/>
        <v>2566.666666666667</v>
      </c>
      <c r="O13" s="272"/>
      <c r="P13" s="253"/>
      <c r="Q13" s="101"/>
      <c r="R13" s="313" t="s">
        <v>262</v>
      </c>
      <c r="S13" s="101"/>
      <c r="T13" s="101"/>
      <c r="U13" s="101"/>
      <c r="V13" s="101"/>
    </row>
    <row r="14" spans="1:22" ht="15.75" x14ac:dyDescent="0.25">
      <c r="A14" s="9"/>
      <c r="B14" s="223" t="s">
        <v>177</v>
      </c>
      <c r="C14" s="228">
        <v>600</v>
      </c>
      <c r="D14" s="228">
        <v>430</v>
      </c>
      <c r="E14" s="229"/>
      <c r="F14" s="36"/>
      <c r="G14" s="18"/>
      <c r="H14" s="18"/>
      <c r="I14" s="19"/>
      <c r="J14" s="48"/>
      <c r="K14" s="48"/>
      <c r="L14" s="101"/>
      <c r="M14" s="101"/>
      <c r="N14" s="101"/>
      <c r="O14" s="101"/>
      <c r="P14" s="101"/>
      <c r="Q14" s="101"/>
      <c r="R14" s="101" t="s">
        <v>285</v>
      </c>
      <c r="S14" s="101"/>
      <c r="T14" s="101"/>
      <c r="U14" s="101"/>
      <c r="V14" s="101"/>
    </row>
    <row r="15" spans="1:22" ht="15.75" x14ac:dyDescent="0.25">
      <c r="A15" s="9"/>
      <c r="B15" s="224" t="s">
        <v>178</v>
      </c>
      <c r="C15" s="230">
        <v>500</v>
      </c>
      <c r="D15" s="230"/>
      <c r="E15" s="231"/>
      <c r="F15" s="36"/>
      <c r="G15" s="18"/>
      <c r="H15" s="18"/>
      <c r="I15" s="19"/>
      <c r="J15" s="48"/>
      <c r="K15" s="48"/>
      <c r="L15" s="101"/>
      <c r="M15" s="256" t="s">
        <v>263</v>
      </c>
      <c r="N15" s="243"/>
      <c r="O15" s="243"/>
      <c r="P15" s="243"/>
      <c r="Q15" s="101"/>
      <c r="R15" s="101"/>
      <c r="S15" s="101"/>
      <c r="T15" s="101"/>
      <c r="U15" s="101"/>
      <c r="V15" s="101"/>
    </row>
    <row r="16" spans="1:22" ht="15.75" x14ac:dyDescent="0.25">
      <c r="A16" s="9"/>
      <c r="B16" s="225"/>
      <c r="C16" s="36"/>
      <c r="D16" s="36"/>
      <c r="E16" s="36"/>
      <c r="F16" s="36"/>
      <c r="G16" s="18"/>
      <c r="H16" s="18"/>
      <c r="I16" s="19"/>
      <c r="J16" s="48"/>
      <c r="K16" s="48"/>
      <c r="L16" s="276"/>
      <c r="M16" s="310" t="s">
        <v>264</v>
      </c>
      <c r="N16" s="311"/>
      <c r="O16" s="311"/>
      <c r="P16" s="312"/>
      <c r="Q16" s="101"/>
      <c r="R16" s="101"/>
      <c r="S16" s="101"/>
      <c r="T16" s="268" t="s">
        <v>287</v>
      </c>
      <c r="U16" s="101"/>
      <c r="V16" s="101"/>
    </row>
    <row r="17" spans="1:22" ht="15.75" x14ac:dyDescent="0.25">
      <c r="A17" s="23"/>
      <c r="B17" s="36" t="s">
        <v>274</v>
      </c>
      <c r="C17" s="36"/>
      <c r="D17" s="534">
        <v>0.3</v>
      </c>
      <c r="E17" s="36"/>
      <c r="F17" s="36"/>
      <c r="G17" s="18"/>
      <c r="H17" s="18"/>
      <c r="I17" s="19"/>
      <c r="J17" s="48"/>
      <c r="K17" s="48"/>
      <c r="L17" s="101"/>
      <c r="M17" s="247" t="s">
        <v>42</v>
      </c>
      <c r="N17" s="248">
        <v>12</v>
      </c>
      <c r="O17" s="248">
        <v>24</v>
      </c>
      <c r="P17" s="249">
        <v>36</v>
      </c>
      <c r="Q17" s="101"/>
      <c r="R17" s="101"/>
      <c r="S17" s="101"/>
      <c r="T17" s="273" t="s">
        <v>266</v>
      </c>
      <c r="U17" s="101"/>
      <c r="V17" s="101"/>
    </row>
    <row r="18" spans="1:22" ht="15.75" x14ac:dyDescent="0.25">
      <c r="A18" s="30"/>
      <c r="B18" s="36" t="s">
        <v>275</v>
      </c>
      <c r="C18" s="36"/>
      <c r="D18" s="228">
        <v>600</v>
      </c>
      <c r="E18" s="36"/>
      <c r="F18" s="36"/>
      <c r="G18" s="18"/>
      <c r="H18" s="18"/>
      <c r="I18" s="19"/>
      <c r="J18" s="48"/>
      <c r="K18" s="48"/>
      <c r="L18" s="101"/>
      <c r="M18" s="250" t="s">
        <v>176</v>
      </c>
      <c r="N18" s="314">
        <f>N11</f>
        <v>1633.3333333333333</v>
      </c>
      <c r="O18" s="314">
        <f>O11</f>
        <v>2006.6666666666667</v>
      </c>
      <c r="P18" s="317">
        <f>P11-D18</f>
        <v>1406.6666666666667</v>
      </c>
      <c r="Q18" s="259" t="s">
        <v>205</v>
      </c>
      <c r="R18" s="318">
        <f>P11</f>
        <v>2006.6666666666667</v>
      </c>
      <c r="S18" s="259" t="s">
        <v>216</v>
      </c>
      <c r="T18" s="327" t="str">
        <f>C21</f>
        <v>Restate the primary insurer's net paid loss triangle after commutation.</v>
      </c>
      <c r="U18" s="101"/>
      <c r="V18" s="101"/>
    </row>
    <row r="19" spans="1:22" ht="15.75" x14ac:dyDescent="0.25">
      <c r="A19" s="30"/>
      <c r="B19" s="36"/>
      <c r="C19" s="36"/>
      <c r="D19" s="36"/>
      <c r="E19" s="36"/>
      <c r="F19" s="36"/>
      <c r="G19" s="18"/>
      <c r="H19" s="18"/>
      <c r="I19" s="19"/>
      <c r="J19" s="48"/>
      <c r="K19" s="48"/>
      <c r="L19" s="101"/>
      <c r="M19" s="250" t="s">
        <v>177</v>
      </c>
      <c r="N19" s="314">
        <f>N12</f>
        <v>1633.3333333333333</v>
      </c>
      <c r="O19" s="314">
        <f>O12</f>
        <v>2030</v>
      </c>
      <c r="P19" s="251"/>
      <c r="Q19" s="101"/>
      <c r="R19" s="101"/>
      <c r="S19" s="101"/>
      <c r="T19" s="101"/>
      <c r="U19" s="101"/>
      <c r="V19" s="101"/>
    </row>
    <row r="20" spans="1:22" ht="15.75" x14ac:dyDescent="0.25">
      <c r="A20" s="28" t="s">
        <v>2</v>
      </c>
      <c r="B20" s="36" t="s">
        <v>180</v>
      </c>
      <c r="C20" s="36"/>
      <c r="D20" s="36"/>
      <c r="E20" s="36"/>
      <c r="F20" s="36"/>
      <c r="G20" s="18"/>
      <c r="H20" s="18"/>
      <c r="I20" s="19"/>
      <c r="J20" s="48"/>
      <c r="K20" s="48"/>
      <c r="L20" s="101"/>
      <c r="M20" s="252" t="s">
        <v>178</v>
      </c>
      <c r="N20" s="316">
        <f>N13</f>
        <v>2566.666666666667</v>
      </c>
      <c r="O20" s="272"/>
      <c r="P20" s="253"/>
      <c r="Q20" s="101"/>
      <c r="R20" s="101"/>
      <c r="S20" s="101"/>
      <c r="T20" s="101"/>
      <c r="U20" s="101"/>
      <c r="V20" s="101"/>
    </row>
    <row r="21" spans="1:22" ht="16.5" thickBot="1" x14ac:dyDescent="0.3">
      <c r="A21" s="9">
        <f>INDEX('Point Grid'!$C$8:$I$32,MATCH($A$1,'Point Grid'!$A$8:$A$32,0),MATCH(A20,'Point Grid'!$C$7:$I$7,0))</f>
        <v>3</v>
      </c>
      <c r="B21" s="232" t="s">
        <v>59</v>
      </c>
      <c r="C21" s="36" t="s">
        <v>181</v>
      </c>
      <c r="D21" s="36"/>
      <c r="E21" s="36"/>
      <c r="F21" s="36"/>
      <c r="G21" s="18"/>
      <c r="H21" s="18"/>
      <c r="I21" s="19"/>
      <c r="J21" s="48"/>
      <c r="K21" s="48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</row>
    <row r="22" spans="1:22" ht="16.5" thickBot="1" x14ac:dyDescent="0.3">
      <c r="A22" s="5"/>
      <c r="B22" s="232" t="s">
        <v>60</v>
      </c>
      <c r="C22" s="36" t="s">
        <v>182</v>
      </c>
      <c r="D22" s="36"/>
      <c r="E22" s="36"/>
      <c r="F22" s="36"/>
      <c r="G22" s="18"/>
      <c r="H22" s="18"/>
      <c r="I22" s="19"/>
      <c r="J22" s="48"/>
      <c r="K22" s="48"/>
      <c r="L22" s="238" t="s">
        <v>267</v>
      </c>
      <c r="M22" s="101"/>
      <c r="N22" s="101"/>
      <c r="O22" s="101"/>
      <c r="P22" s="101"/>
      <c r="Q22" s="101"/>
      <c r="R22" s="101"/>
      <c r="S22" s="101"/>
      <c r="T22" s="101"/>
      <c r="U22" s="101"/>
      <c r="V22" s="101"/>
    </row>
    <row r="23" spans="1:22" ht="15.75" x14ac:dyDescent="0.25">
      <c r="A23" s="23"/>
      <c r="B23" s="36"/>
      <c r="C23" s="36"/>
      <c r="D23" s="36"/>
      <c r="E23" s="36"/>
      <c r="F23" s="36"/>
      <c r="G23" s="18"/>
      <c r="H23" s="18"/>
      <c r="I23" s="19"/>
      <c r="J23" s="48"/>
      <c r="K23" s="48"/>
      <c r="L23" s="101"/>
      <c r="M23" s="101"/>
      <c r="N23" s="101"/>
      <c r="O23" s="101"/>
      <c r="P23" s="101"/>
      <c r="Q23" s="101"/>
      <c r="R23" s="313" t="s">
        <v>260</v>
      </c>
      <c r="S23" s="101"/>
      <c r="T23" s="101"/>
      <c r="U23" s="101"/>
      <c r="V23" s="101"/>
    </row>
    <row r="24" spans="1:22" ht="15.75" x14ac:dyDescent="0.25">
      <c r="A24" s="28" t="s">
        <v>3</v>
      </c>
      <c r="B24" s="36" t="s">
        <v>618</v>
      </c>
      <c r="C24" s="36"/>
      <c r="D24" s="36"/>
      <c r="E24" s="36"/>
      <c r="F24" s="36"/>
      <c r="G24" s="18"/>
      <c r="H24" s="18"/>
      <c r="I24" s="19"/>
      <c r="J24" s="48"/>
      <c r="K24" s="48"/>
      <c r="L24" s="101"/>
      <c r="M24" s="1" t="s">
        <v>174</v>
      </c>
      <c r="N24" s="101"/>
      <c r="O24" s="101"/>
      <c r="P24" s="101"/>
      <c r="Q24" s="101"/>
      <c r="R24" s="101" t="s">
        <v>284</v>
      </c>
      <c r="S24" s="101"/>
      <c r="T24" s="101"/>
      <c r="U24" s="101"/>
      <c r="V24" s="101"/>
    </row>
    <row r="25" spans="1:22" ht="16.5" thickBot="1" x14ac:dyDescent="0.3">
      <c r="A25" s="9">
        <f>INDEX('Point Grid'!$C$8:$I$32,MATCH($A$1,'Point Grid'!$A$8:$A$32,0),MATCH(A24,'Point Grid'!$C$7:$I$7,0))</f>
        <v>1</v>
      </c>
      <c r="B25" s="36"/>
      <c r="C25" s="36"/>
      <c r="D25" s="36"/>
      <c r="E25" s="36"/>
      <c r="F25" s="36"/>
      <c r="G25" s="18"/>
      <c r="H25" s="18"/>
      <c r="I25" s="19"/>
      <c r="J25" s="48"/>
      <c r="K25" s="48"/>
      <c r="L25" s="101"/>
      <c r="M25" s="310" t="s">
        <v>268</v>
      </c>
      <c r="N25" s="311"/>
      <c r="O25" s="311"/>
      <c r="P25" s="312"/>
      <c r="Q25" s="101"/>
      <c r="R25" s="101" t="s">
        <v>269</v>
      </c>
      <c r="S25" s="101"/>
      <c r="T25" s="101"/>
      <c r="U25" s="101"/>
      <c r="V25" s="101"/>
    </row>
    <row r="26" spans="1:22" ht="16.5" thickBot="1" x14ac:dyDescent="0.3">
      <c r="A26" s="5"/>
      <c r="B26" s="36"/>
      <c r="C26" s="36"/>
      <c r="D26" s="36"/>
      <c r="E26" s="36"/>
      <c r="F26" s="36"/>
      <c r="G26" s="18"/>
      <c r="H26" s="18"/>
      <c r="I26" s="19"/>
      <c r="J26" s="48"/>
      <c r="K26" s="48"/>
      <c r="L26" s="101"/>
      <c r="M26" s="247" t="s">
        <v>42</v>
      </c>
      <c r="N26" s="248">
        <v>12</v>
      </c>
      <c r="O26" s="248">
        <v>24</v>
      </c>
      <c r="P26" s="249">
        <v>36</v>
      </c>
      <c r="Q26" s="101"/>
      <c r="R26" s="101" t="s">
        <v>270</v>
      </c>
      <c r="S26" s="101"/>
      <c r="T26" s="101"/>
      <c r="U26" s="101"/>
      <c r="V26" s="101"/>
    </row>
    <row r="27" spans="1:22" ht="16.5" thickBot="1" x14ac:dyDescent="0.3">
      <c r="A27" s="25"/>
      <c r="B27" s="53"/>
      <c r="C27" s="54"/>
      <c r="D27" s="54"/>
      <c r="E27" s="54"/>
      <c r="F27" s="54"/>
      <c r="G27" s="49"/>
      <c r="H27" s="49"/>
      <c r="I27" s="50"/>
      <c r="J27" s="48"/>
      <c r="K27" s="48"/>
      <c r="L27" s="101"/>
      <c r="M27" s="250" t="s">
        <v>176</v>
      </c>
      <c r="N27" s="314">
        <f>N11+C13</f>
        <v>2333.333333333333</v>
      </c>
      <c r="O27" s="314">
        <f t="shared" ref="O27:O28" si="2">O11+D13</f>
        <v>2536.666666666667</v>
      </c>
      <c r="P27" s="315">
        <f>P11+E13</f>
        <v>2366.666666666667</v>
      </c>
      <c r="Q27" s="101"/>
      <c r="R27" s="101"/>
      <c r="S27" s="101"/>
      <c r="T27" s="101"/>
      <c r="U27" s="101"/>
      <c r="V27" s="101"/>
    </row>
    <row r="28" spans="1:22" x14ac:dyDescent="0.25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101"/>
      <c r="M28" s="250" t="s">
        <v>177</v>
      </c>
      <c r="N28" s="314">
        <f t="shared" ref="N28:N29" si="3">N12+C14</f>
        <v>2233.333333333333</v>
      </c>
      <c r="O28" s="314">
        <f t="shared" si="2"/>
        <v>2460</v>
      </c>
      <c r="P28" s="251"/>
      <c r="Q28" s="101"/>
      <c r="R28" s="313" t="s">
        <v>262</v>
      </c>
      <c r="S28" s="101"/>
      <c r="T28" s="101"/>
      <c r="U28" s="101"/>
      <c r="V28" s="101"/>
    </row>
    <row r="29" spans="1:22" x14ac:dyDescent="0.25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101"/>
      <c r="M29" s="252" t="s">
        <v>178</v>
      </c>
      <c r="N29" s="316">
        <f t="shared" si="3"/>
        <v>3066.666666666667</v>
      </c>
      <c r="O29" s="272"/>
      <c r="P29" s="253"/>
      <c r="Q29" s="101"/>
      <c r="R29" s="101" t="s">
        <v>285</v>
      </c>
      <c r="S29" s="101"/>
      <c r="T29" s="101"/>
      <c r="U29" s="101"/>
      <c r="V29" s="101"/>
    </row>
    <row r="30" spans="1:22" x14ac:dyDescent="0.25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101"/>
      <c r="M30" s="101"/>
      <c r="N30" s="101"/>
      <c r="O30" s="101"/>
      <c r="P30" s="101"/>
      <c r="Q30" s="101"/>
      <c r="R30" s="276"/>
      <c r="S30" s="101"/>
      <c r="T30" s="101"/>
      <c r="U30" s="101"/>
      <c r="V30" s="101"/>
    </row>
    <row r="31" spans="1:22" x14ac:dyDescent="0.25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101"/>
      <c r="M31" s="1" t="s">
        <v>174</v>
      </c>
      <c r="N31" s="101"/>
      <c r="O31" s="101"/>
      <c r="P31" s="101"/>
      <c r="Q31" s="101"/>
      <c r="R31" s="276" t="s">
        <v>156</v>
      </c>
      <c r="S31" s="101"/>
      <c r="T31" s="276" t="s">
        <v>283</v>
      </c>
      <c r="U31" s="101"/>
      <c r="V31" s="319" t="s">
        <v>282</v>
      </c>
    </row>
    <row r="32" spans="1:22" x14ac:dyDescent="0.25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101"/>
      <c r="M32" s="310" t="s">
        <v>271</v>
      </c>
      <c r="N32" s="311"/>
      <c r="O32" s="311"/>
      <c r="P32" s="312"/>
      <c r="Q32" s="101"/>
      <c r="R32" s="320" t="s">
        <v>272</v>
      </c>
      <c r="S32" s="101"/>
      <c r="T32" s="321" t="s">
        <v>273</v>
      </c>
      <c r="U32" s="101"/>
      <c r="V32" s="321" t="s">
        <v>273</v>
      </c>
    </row>
    <row r="33" spans="2:22" x14ac:dyDescent="0.25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101"/>
      <c r="M33" s="247" t="s">
        <v>42</v>
      </c>
      <c r="N33" s="248">
        <v>12</v>
      </c>
      <c r="O33" s="248">
        <v>24</v>
      </c>
      <c r="P33" s="249">
        <v>36</v>
      </c>
      <c r="Q33" s="101"/>
      <c r="R33" s="274" t="s">
        <v>265</v>
      </c>
      <c r="S33" s="101"/>
      <c r="T33" s="273" t="s">
        <v>265</v>
      </c>
      <c r="U33" s="101"/>
      <c r="V33" s="322" t="s">
        <v>265</v>
      </c>
    </row>
    <row r="34" spans="2:22" x14ac:dyDescent="0.25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101"/>
      <c r="M34" s="250" t="s">
        <v>176</v>
      </c>
      <c r="N34" s="314">
        <f>N27</f>
        <v>2333.333333333333</v>
      </c>
      <c r="O34" s="314">
        <f>O27</f>
        <v>2536.666666666667</v>
      </c>
      <c r="P34" s="317">
        <f>R34+T34+V34</f>
        <v>1920.952380952381</v>
      </c>
      <c r="Q34" s="259" t="s">
        <v>205</v>
      </c>
      <c r="R34" s="323">
        <f>P18</f>
        <v>1406.6666666666667</v>
      </c>
      <c r="S34" s="259" t="s">
        <v>206</v>
      </c>
      <c r="T34" s="244">
        <f>E13</f>
        <v>360</v>
      </c>
      <c r="U34" s="259" t="s">
        <v>206</v>
      </c>
      <c r="V34" s="244">
        <f>E13*D17/(1-D17)</f>
        <v>154.28571428571431</v>
      </c>
    </row>
    <row r="35" spans="2:22" x14ac:dyDescent="0.25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101"/>
      <c r="M35" s="250" t="s">
        <v>177</v>
      </c>
      <c r="N35" s="314">
        <f>N28</f>
        <v>2233.333333333333</v>
      </c>
      <c r="O35" s="314">
        <f>O28</f>
        <v>2460</v>
      </c>
      <c r="P35" s="251"/>
      <c r="Q35" s="101"/>
      <c r="R35" s="243"/>
      <c r="S35" s="101"/>
      <c r="T35" s="101"/>
      <c r="U35" s="101"/>
      <c r="V35" s="101"/>
    </row>
    <row r="36" spans="2:22" x14ac:dyDescent="0.25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101"/>
      <c r="M36" s="252" t="s">
        <v>178</v>
      </c>
      <c r="N36" s="316">
        <f>N29</f>
        <v>3066.666666666667</v>
      </c>
      <c r="O36" s="272"/>
      <c r="P36" s="253"/>
      <c r="Q36" s="101"/>
      <c r="R36" s="101"/>
      <c r="S36" s="101"/>
      <c r="T36" s="101"/>
      <c r="U36" s="101"/>
      <c r="V36" s="101"/>
    </row>
    <row r="37" spans="2:22" x14ac:dyDescent="0.25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</row>
    <row r="38" spans="2:22" x14ac:dyDescent="0.25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1" t="s">
        <v>256</v>
      </c>
      <c r="M38" s="101" t="s">
        <v>281</v>
      </c>
      <c r="N38" s="259" t="s">
        <v>205</v>
      </c>
      <c r="O38" s="326" t="s">
        <v>283</v>
      </c>
      <c r="P38" s="259" t="s">
        <v>232</v>
      </c>
      <c r="Q38" s="276" t="s">
        <v>280</v>
      </c>
      <c r="R38" s="259"/>
      <c r="S38" s="276"/>
      <c r="T38" s="101"/>
      <c r="U38" s="101"/>
      <c r="V38" s="101"/>
    </row>
    <row r="39" spans="2:22" x14ac:dyDescent="0.25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101"/>
      <c r="M39" s="101" t="s">
        <v>282</v>
      </c>
      <c r="N39" s="259" t="s">
        <v>205</v>
      </c>
      <c r="O39" s="326" t="s">
        <v>281</v>
      </c>
      <c r="P39" s="259" t="s">
        <v>224</v>
      </c>
      <c r="Q39" s="276" t="s">
        <v>279</v>
      </c>
      <c r="R39" s="101"/>
      <c r="S39" s="101"/>
      <c r="T39" s="101"/>
      <c r="U39" s="101"/>
      <c r="V39" s="101"/>
    </row>
    <row r="40" spans="2:22" x14ac:dyDescent="0.25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</row>
    <row r="41" spans="2:22" x14ac:dyDescent="0.25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259" t="s">
        <v>185</v>
      </c>
      <c r="M41" s="324" t="s">
        <v>282</v>
      </c>
      <c r="N41" s="307" t="s">
        <v>205</v>
      </c>
      <c r="O41" s="325" t="s">
        <v>283</v>
      </c>
      <c r="P41" s="307" t="s">
        <v>224</v>
      </c>
      <c r="Q41" s="308" t="s">
        <v>279</v>
      </c>
      <c r="R41" s="307" t="s">
        <v>232</v>
      </c>
      <c r="S41" s="309" t="s">
        <v>280</v>
      </c>
      <c r="T41" s="101"/>
      <c r="U41" s="101"/>
      <c r="V41" s="101"/>
    </row>
    <row r="42" spans="2:22" x14ac:dyDescent="0.25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</row>
    <row r="43" spans="2:22" x14ac:dyDescent="0.25">
      <c r="B43" s="48"/>
      <c r="C43" s="48"/>
      <c r="D43" s="48"/>
      <c r="E43" s="48"/>
      <c r="F43" s="48"/>
      <c r="G43" s="48"/>
      <c r="H43" s="48"/>
      <c r="I43" s="48"/>
      <c r="J43" s="48"/>
      <c r="K43" s="48"/>
    </row>
    <row r="44" spans="2:22" x14ac:dyDescent="0.25">
      <c r="B44" s="48"/>
      <c r="C44" s="48"/>
      <c r="D44" s="48"/>
      <c r="E44" s="48"/>
      <c r="F44" s="48"/>
      <c r="G44" s="48"/>
      <c r="H44" s="48"/>
      <c r="I44" s="48"/>
      <c r="J44" s="48"/>
      <c r="K44" s="22" t="s">
        <v>3</v>
      </c>
      <c r="L44" s="328" t="s">
        <v>288</v>
      </c>
    </row>
    <row r="45" spans="2:22" x14ac:dyDescent="0.25">
      <c r="B45" s="48"/>
      <c r="C45" s="48"/>
      <c r="D45" s="48"/>
      <c r="E45" s="48"/>
      <c r="F45" s="48"/>
      <c r="G45" s="48"/>
      <c r="H45" s="48"/>
      <c r="I45" s="48"/>
      <c r="J45" s="48"/>
      <c r="L45" s="328" t="s">
        <v>289</v>
      </c>
    </row>
    <row r="46" spans="2:22" x14ac:dyDescent="0.25">
      <c r="B46" s="48"/>
      <c r="C46" s="48"/>
      <c r="D46" s="48"/>
      <c r="E46" s="48"/>
      <c r="F46" s="48"/>
      <c r="G46" s="48"/>
      <c r="H46" s="48"/>
      <c r="I46" s="48"/>
      <c r="J46" s="48"/>
      <c r="L46" s="328" t="s">
        <v>290</v>
      </c>
    </row>
    <row r="47" spans="2:22" x14ac:dyDescent="0.25">
      <c r="B47" s="48"/>
      <c r="C47" s="48"/>
      <c r="D47" s="48"/>
      <c r="E47" s="48"/>
      <c r="F47" s="48"/>
      <c r="G47" s="48"/>
      <c r="H47" s="48"/>
      <c r="I47" s="48"/>
      <c r="J47" s="48"/>
      <c r="L47" s="328" t="s">
        <v>291</v>
      </c>
    </row>
    <row r="48" spans="2:22" x14ac:dyDescent="0.25">
      <c r="B48" s="48"/>
      <c r="C48" s="48"/>
      <c r="D48" s="48"/>
      <c r="E48" s="48"/>
      <c r="F48" s="48"/>
      <c r="G48" s="48"/>
      <c r="H48" s="48"/>
      <c r="I48" s="48"/>
      <c r="J48" s="48"/>
      <c r="K48" s="48"/>
    </row>
    <row r="49" spans="2:11" x14ac:dyDescent="0.25">
      <c r="B49" s="48"/>
      <c r="C49" s="48"/>
      <c r="D49" s="48"/>
      <c r="E49" s="48"/>
      <c r="F49" s="48"/>
      <c r="G49" s="48"/>
      <c r="H49" s="48"/>
      <c r="I49" s="48"/>
      <c r="J49" s="48"/>
      <c r="K49" s="48"/>
    </row>
    <row r="50" spans="2:11" x14ac:dyDescent="0.25">
      <c r="B50" s="48"/>
      <c r="C50" s="48"/>
      <c r="D50" s="48"/>
      <c r="E50" s="48"/>
      <c r="F50" s="48"/>
      <c r="G50" s="48"/>
      <c r="H50" s="48"/>
      <c r="I50" s="48"/>
      <c r="J50" s="48"/>
      <c r="K50" s="48"/>
    </row>
    <row r="51" spans="2:11" x14ac:dyDescent="0.25">
      <c r="B51" s="48"/>
      <c r="C51" s="48"/>
      <c r="D51" s="48"/>
      <c r="E51" s="48"/>
      <c r="F51" s="48"/>
      <c r="G51" s="48"/>
      <c r="H51" s="48"/>
      <c r="I51" s="48"/>
      <c r="J51" s="48"/>
      <c r="K51" s="48"/>
    </row>
    <row r="52" spans="2:11" x14ac:dyDescent="0.25">
      <c r="B52" s="48"/>
      <c r="C52" s="48"/>
      <c r="D52" s="48"/>
      <c r="E52" s="48"/>
      <c r="F52" s="48"/>
      <c r="G52" s="48"/>
      <c r="H52" s="48"/>
      <c r="I52" s="48"/>
      <c r="J52" s="48"/>
      <c r="K52" s="48"/>
    </row>
    <row r="53" spans="2:11" x14ac:dyDescent="0.25">
      <c r="B53" s="48"/>
      <c r="C53" s="48"/>
      <c r="D53" s="48"/>
      <c r="E53" s="48"/>
      <c r="F53" s="48"/>
      <c r="G53" s="48"/>
      <c r="H53" s="48"/>
      <c r="I53" s="48"/>
      <c r="J53" s="48"/>
      <c r="K53" s="48"/>
    </row>
    <row r="54" spans="2:11" x14ac:dyDescent="0.25">
      <c r="B54" s="48"/>
      <c r="C54" s="48"/>
      <c r="D54" s="48"/>
      <c r="E54" s="48"/>
      <c r="F54" s="48"/>
      <c r="G54" s="48"/>
      <c r="H54" s="48"/>
      <c r="I54" s="48"/>
      <c r="J54" s="48"/>
      <c r="K54" s="48"/>
    </row>
    <row r="55" spans="2:11" x14ac:dyDescent="0.25">
      <c r="B55" s="48"/>
      <c r="C55" s="48"/>
      <c r="D55" s="48"/>
      <c r="E55" s="48"/>
      <c r="F55" s="48"/>
      <c r="G55" s="48"/>
      <c r="H55" s="48"/>
      <c r="I55" s="48"/>
      <c r="J55" s="48"/>
      <c r="K55" s="48"/>
    </row>
    <row r="56" spans="2:11" x14ac:dyDescent="0.25">
      <c r="B56" s="48"/>
      <c r="C56" s="48"/>
      <c r="D56" s="48"/>
      <c r="E56" s="48"/>
      <c r="F56" s="48"/>
      <c r="G56" s="48"/>
      <c r="H56" s="48"/>
      <c r="I56" s="48"/>
      <c r="J56" s="48"/>
      <c r="K56" s="48"/>
    </row>
    <row r="57" spans="2:11" x14ac:dyDescent="0.25">
      <c r="B57" s="48"/>
      <c r="C57" s="48"/>
      <c r="D57" s="48"/>
      <c r="E57" s="48"/>
      <c r="F57" s="48"/>
      <c r="G57" s="48"/>
      <c r="H57" s="48"/>
      <c r="I57" s="48"/>
      <c r="J57" s="48"/>
      <c r="K57" s="48"/>
    </row>
    <row r="58" spans="2:11" x14ac:dyDescent="0.25">
      <c r="B58" s="48"/>
      <c r="C58" s="48"/>
      <c r="D58" s="48"/>
      <c r="E58" s="48"/>
      <c r="F58" s="48"/>
      <c r="G58" s="48"/>
      <c r="H58" s="48"/>
      <c r="I58" s="48"/>
      <c r="J58" s="48"/>
      <c r="K58" s="48"/>
    </row>
    <row r="59" spans="2:11" x14ac:dyDescent="0.25">
      <c r="B59" s="48"/>
      <c r="C59" s="48"/>
      <c r="D59" s="48"/>
      <c r="E59" s="48"/>
      <c r="F59" s="48"/>
      <c r="G59" s="48"/>
      <c r="H59" s="48"/>
      <c r="I59" s="48"/>
      <c r="J59" s="48"/>
      <c r="K59" s="48"/>
    </row>
    <row r="60" spans="2:11" x14ac:dyDescent="0.25">
      <c r="B60" s="48"/>
      <c r="C60" s="48"/>
      <c r="D60" s="48"/>
      <c r="E60" s="48"/>
      <c r="F60" s="48"/>
      <c r="G60" s="48"/>
      <c r="H60" s="48"/>
      <c r="I60" s="48"/>
      <c r="J60" s="48"/>
      <c r="K60" s="48"/>
    </row>
    <row r="61" spans="2:11" x14ac:dyDescent="0.25">
      <c r="B61" s="48"/>
      <c r="C61" s="48"/>
      <c r="D61" s="48"/>
      <c r="E61" s="48"/>
      <c r="F61" s="48"/>
      <c r="G61" s="48"/>
      <c r="H61" s="48"/>
      <c r="I61" s="48"/>
      <c r="J61" s="48"/>
      <c r="K61" s="48"/>
    </row>
    <row r="62" spans="2:11" x14ac:dyDescent="0.25">
      <c r="B62" s="48"/>
      <c r="C62" s="48"/>
      <c r="D62" s="48"/>
      <c r="E62" s="48"/>
      <c r="F62" s="48"/>
      <c r="G62" s="48"/>
      <c r="H62" s="48"/>
      <c r="I62" s="48"/>
      <c r="J62" s="48"/>
      <c r="K62" s="48"/>
    </row>
    <row r="63" spans="2:11" x14ac:dyDescent="0.25">
      <c r="B63" s="48"/>
      <c r="C63" s="48"/>
      <c r="D63" s="48"/>
      <c r="E63" s="48"/>
      <c r="F63" s="48"/>
      <c r="G63" s="48"/>
      <c r="H63" s="48"/>
      <c r="I63" s="48"/>
      <c r="J63" s="48"/>
      <c r="K63" s="48"/>
    </row>
    <row r="64" spans="2:11" x14ac:dyDescent="0.25">
      <c r="B64" s="48"/>
      <c r="C64" s="48"/>
      <c r="D64" s="48"/>
      <c r="E64" s="48"/>
      <c r="F64" s="48"/>
      <c r="G64" s="48"/>
      <c r="H64" s="48"/>
      <c r="I64" s="48"/>
      <c r="J64" s="48"/>
      <c r="K64" s="48"/>
    </row>
    <row r="65" spans="2:11" x14ac:dyDescent="0.25">
      <c r="B65" s="48"/>
      <c r="C65" s="48"/>
      <c r="D65" s="48"/>
      <c r="E65" s="48"/>
      <c r="F65" s="48"/>
      <c r="G65" s="48"/>
      <c r="H65" s="48"/>
      <c r="I65" s="48"/>
      <c r="J65" s="48"/>
      <c r="K65" s="48"/>
    </row>
    <row r="66" spans="2:11" x14ac:dyDescent="0.25">
      <c r="B66" s="48"/>
      <c r="C66" s="48"/>
      <c r="D66" s="48"/>
      <c r="E66" s="48"/>
      <c r="F66" s="48"/>
      <c r="G66" s="48"/>
      <c r="H66" s="48"/>
      <c r="I66" s="48"/>
      <c r="J66" s="48"/>
      <c r="K66" s="48"/>
    </row>
    <row r="67" spans="2:11" x14ac:dyDescent="0.25">
      <c r="B67" s="48"/>
      <c r="C67" s="48"/>
      <c r="D67" s="48"/>
      <c r="E67" s="48"/>
      <c r="F67" s="48"/>
      <c r="G67" s="48"/>
      <c r="H67" s="48"/>
      <c r="I67" s="48"/>
      <c r="J67" s="48"/>
      <c r="K67" s="48"/>
    </row>
    <row r="68" spans="2:11" x14ac:dyDescent="0.25">
      <c r="B68" s="48"/>
      <c r="C68" s="48"/>
      <c r="D68" s="48"/>
      <c r="E68" s="48"/>
      <c r="F68" s="48"/>
      <c r="G68" s="48"/>
      <c r="H68" s="48"/>
      <c r="I68" s="48"/>
      <c r="J68" s="48"/>
      <c r="K68" s="48"/>
    </row>
    <row r="69" spans="2:11" x14ac:dyDescent="0.25">
      <c r="B69" s="48"/>
      <c r="C69" s="48"/>
      <c r="D69" s="48"/>
      <c r="E69" s="48"/>
      <c r="F69" s="48"/>
      <c r="G69" s="48"/>
      <c r="H69" s="48"/>
      <c r="I69" s="48"/>
      <c r="J69" s="48"/>
      <c r="K69" s="48"/>
    </row>
    <row r="70" spans="2:11" x14ac:dyDescent="0.25">
      <c r="B70" s="48"/>
      <c r="C70" s="48"/>
      <c r="D70" s="48"/>
      <c r="E70" s="48"/>
      <c r="F70" s="48"/>
      <c r="G70" s="48"/>
      <c r="H70" s="48"/>
      <c r="I70" s="48"/>
      <c r="J70" s="48"/>
      <c r="K70" s="48"/>
    </row>
    <row r="71" spans="2:11" x14ac:dyDescent="0.25">
      <c r="B71" s="48"/>
      <c r="C71" s="48"/>
      <c r="D71" s="48"/>
      <c r="E71" s="48"/>
      <c r="F71" s="48"/>
      <c r="G71" s="48"/>
      <c r="H71" s="48"/>
      <c r="I71" s="48"/>
      <c r="J71" s="48"/>
      <c r="K71" s="48"/>
    </row>
    <row r="72" spans="2:11" x14ac:dyDescent="0.25">
      <c r="B72" s="48"/>
      <c r="C72" s="48"/>
      <c r="D72" s="48"/>
      <c r="E72" s="48"/>
      <c r="F72" s="48"/>
      <c r="G72" s="48"/>
      <c r="H72" s="48"/>
      <c r="I72" s="48"/>
      <c r="J72" s="48"/>
      <c r="K72" s="48"/>
    </row>
    <row r="73" spans="2:11" x14ac:dyDescent="0.25">
      <c r="B73" s="48"/>
      <c r="C73" s="48"/>
      <c r="D73" s="48"/>
      <c r="E73" s="48"/>
      <c r="F73" s="48"/>
      <c r="G73" s="48"/>
      <c r="H73" s="48"/>
      <c r="I73" s="48"/>
      <c r="J73" s="48"/>
      <c r="K73" s="48"/>
    </row>
    <row r="74" spans="2:11" x14ac:dyDescent="0.25">
      <c r="B74" s="48"/>
      <c r="C74" s="48"/>
      <c r="D74" s="48"/>
      <c r="E74" s="48"/>
      <c r="F74" s="48"/>
      <c r="G74" s="48"/>
      <c r="H74" s="48"/>
      <c r="I74" s="48"/>
      <c r="J74" s="48"/>
      <c r="K74" s="48"/>
    </row>
    <row r="75" spans="2:11" x14ac:dyDescent="0.25">
      <c r="B75" s="48"/>
      <c r="C75" s="48"/>
      <c r="D75" s="48"/>
      <c r="E75" s="48"/>
      <c r="F75" s="48"/>
      <c r="G75" s="48"/>
      <c r="H75" s="48"/>
      <c r="I75" s="48"/>
      <c r="J75" s="48"/>
      <c r="K75" s="48"/>
    </row>
    <row r="76" spans="2:11" x14ac:dyDescent="0.25">
      <c r="B76" s="48"/>
      <c r="C76" s="48"/>
      <c r="D76" s="48"/>
      <c r="E76" s="48"/>
      <c r="F76" s="48"/>
      <c r="G76" s="48"/>
      <c r="H76" s="48"/>
      <c r="I76" s="48"/>
      <c r="J76" s="48"/>
      <c r="K76" s="48"/>
    </row>
    <row r="77" spans="2:11" x14ac:dyDescent="0.25">
      <c r="B77" s="48"/>
      <c r="C77" s="48"/>
      <c r="D77" s="48"/>
      <c r="E77" s="48"/>
      <c r="F77" s="48"/>
      <c r="G77" s="48"/>
      <c r="H77" s="48"/>
      <c r="I77" s="48"/>
      <c r="J77" s="48"/>
      <c r="K77" s="48"/>
    </row>
    <row r="78" spans="2:11" x14ac:dyDescent="0.25">
      <c r="B78" s="48"/>
      <c r="C78" s="48"/>
      <c r="D78" s="48"/>
      <c r="E78" s="48"/>
      <c r="F78" s="48"/>
      <c r="G78" s="48"/>
      <c r="H78" s="48"/>
      <c r="I78" s="48"/>
      <c r="J78" s="48"/>
      <c r="K78" s="48"/>
    </row>
    <row r="79" spans="2:11" x14ac:dyDescent="0.25">
      <c r="B79" s="48"/>
      <c r="C79" s="48"/>
      <c r="D79" s="48"/>
      <c r="E79" s="48"/>
      <c r="F79" s="48"/>
      <c r="G79" s="48"/>
      <c r="H79" s="48"/>
      <c r="I79" s="48"/>
      <c r="J79" s="48"/>
      <c r="K79" s="48"/>
    </row>
    <row r="80" spans="2:11" x14ac:dyDescent="0.25">
      <c r="B80" s="48"/>
      <c r="C80" s="48"/>
      <c r="D80" s="48"/>
      <c r="E80" s="48"/>
      <c r="F80" s="48"/>
      <c r="G80" s="48"/>
      <c r="H80" s="48"/>
      <c r="I80" s="48"/>
      <c r="J80" s="48"/>
      <c r="K80" s="48"/>
    </row>
    <row r="81" spans="2:11" x14ac:dyDescent="0.25">
      <c r="B81" s="48"/>
      <c r="C81" s="48"/>
      <c r="D81" s="48"/>
      <c r="E81" s="48"/>
      <c r="F81" s="48"/>
      <c r="G81" s="48"/>
      <c r="H81" s="48"/>
      <c r="I81" s="48"/>
      <c r="J81" s="48"/>
      <c r="K81" s="48"/>
    </row>
    <row r="82" spans="2:11" x14ac:dyDescent="0.25">
      <c r="B82" s="48"/>
      <c r="C82" s="48"/>
      <c r="D82" s="48"/>
      <c r="E82" s="48"/>
      <c r="F82" s="48"/>
      <c r="G82" s="48"/>
      <c r="H82" s="48"/>
      <c r="I82" s="48"/>
      <c r="J82" s="48"/>
      <c r="K82" s="48"/>
    </row>
  </sheetData>
  <mergeCells count="3">
    <mergeCell ref="H1:I1"/>
    <mergeCell ref="B11:E11"/>
    <mergeCell ref="B4:E4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cp:lastPrinted>2021-10-02T06:02:13Z</cp:lastPrinted>
  <dcterms:created xsi:type="dcterms:W3CDTF">2020-12-22T11:57:29Z</dcterms:created>
  <dcterms:modified xsi:type="dcterms:W3CDTF">2024-04-23T13:01:55Z</dcterms:modified>
</cp:coreProperties>
</file>